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40" windowHeight="9090" tabRatio="632" activeTab="2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  <sheet name="Прил7" sheetId="7" r:id="rId7"/>
    <sheet name="Прил8" sheetId="8" r:id="rId8"/>
    <sheet name="Прил9" sheetId="9" r:id="rId9"/>
    <sheet name="Прил10" sheetId="10" r:id="rId10"/>
    <sheet name="Прил11" sheetId="11" r:id="rId11"/>
  </sheets>
  <externalReferences>
    <externalReference r:id="rId14"/>
  </externalReferences>
  <definedNames>
    <definedName name="_Date_" localSheetId="1">'[1]Таблица1'!#REF!</definedName>
    <definedName name="_Date_" localSheetId="2">'[1]Таблица1'!#REF!</definedName>
    <definedName name="_Date_" localSheetId="3">'[1]Таблица1'!#REF!</definedName>
    <definedName name="_Date_" localSheetId="4">'[1]Таблица1'!#REF!</definedName>
    <definedName name="_Date_" localSheetId="5">'[1]Таблица1'!#REF!</definedName>
    <definedName name="_Date_" localSheetId="9">'[1]Таблица1'!#REF!</definedName>
    <definedName name="_Date_" localSheetId="10">'[1]Таблица1'!#REF!</definedName>
    <definedName name="_Date_">'[1]Таблица1'!#REF!</definedName>
    <definedName name="_PBuh_" localSheetId="1">#REF!</definedName>
    <definedName name="_PBuh_" localSheetId="2">#REF!</definedName>
    <definedName name="_PBuh_" localSheetId="3">#REF!</definedName>
    <definedName name="_PBuh_" localSheetId="4">#REF!</definedName>
    <definedName name="_PBuh_" localSheetId="5">#REF!</definedName>
    <definedName name="_PBuh_" localSheetId="9">#REF!</definedName>
    <definedName name="_PBuh_" localSheetId="10">#REF!</definedName>
    <definedName name="_PBuh_">#REF!</definedName>
    <definedName name="_PBuhN_" localSheetId="1">#REF!</definedName>
    <definedName name="_PBuhN_" localSheetId="2">#REF!</definedName>
    <definedName name="_PBuhN_" localSheetId="3">#REF!</definedName>
    <definedName name="_PBuhN_" localSheetId="4">#REF!</definedName>
    <definedName name="_PBuhN_" localSheetId="5">#REF!</definedName>
    <definedName name="_PBuhN_" localSheetId="9">#REF!</definedName>
    <definedName name="_PBuhN_" localSheetId="10">#REF!</definedName>
    <definedName name="_PBuhN_">#REF!</definedName>
    <definedName name="_PRuk_" localSheetId="1">#REF!</definedName>
    <definedName name="_PRuk_" localSheetId="2">#REF!</definedName>
    <definedName name="_PRuk_" localSheetId="3">#REF!</definedName>
    <definedName name="_PRuk_" localSheetId="4">#REF!</definedName>
    <definedName name="_PRuk_" localSheetId="5">#REF!</definedName>
    <definedName name="_PRuk_" localSheetId="9">#REF!</definedName>
    <definedName name="_PRuk_" localSheetId="10">#REF!</definedName>
    <definedName name="_PRuk_">#REF!</definedName>
    <definedName name="_PRukN_" localSheetId="1">#REF!</definedName>
    <definedName name="_PRukN_" localSheetId="2">#REF!</definedName>
    <definedName name="_PRukN_" localSheetId="3">#REF!</definedName>
    <definedName name="_PRukN_" localSheetId="4">#REF!</definedName>
    <definedName name="_PRukN_" localSheetId="5">#REF!</definedName>
    <definedName name="_PRukN_" localSheetId="9">#REF!</definedName>
    <definedName name="_PRukN_" localSheetId="10">#REF!</definedName>
    <definedName name="_PRukN_">#REF!</definedName>
    <definedName name="_xlnm._FilterDatabase" localSheetId="2" hidden="1">'Прил.3'!$B$8:$G$585</definedName>
    <definedName name="_xlnm._FilterDatabase" localSheetId="3" hidden="1">'Прил.4'!$B$8:$G$585</definedName>
    <definedName name="_xlnm._FilterDatabase" localSheetId="4" hidden="1">'Прил.5'!$B$8:$H$649</definedName>
    <definedName name="_xlnm._FilterDatabase" localSheetId="5" hidden="1">'Прил.6'!$B$9:$J$340</definedName>
    <definedName name="acc2">#REF!</definedName>
    <definedName name="add_bk">#REF!</definedName>
    <definedName name="add_bk_n">#REF!</definedName>
    <definedName name="ate">#REF!</definedName>
    <definedName name="ate_n">#REF!</definedName>
    <definedName name="ate_n0">#REF!</definedName>
    <definedName name="bacc">#REF!</definedName>
    <definedName name="bcorr">#REF!</definedName>
    <definedName name="bcorr_lev">#REF!</definedName>
    <definedName name="bcorr_n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ate">#REF!</definedName>
    <definedName name="Chef_Dol">#REF!</definedName>
    <definedName name="Chef_FIO">#REF!</definedName>
    <definedName name="cibk">#REF!</definedName>
    <definedName name="cidep">#REF!</definedName>
    <definedName name="ciinc">#REF!</definedName>
    <definedName name="ciinc1">#REF!</definedName>
    <definedName name="ciinc3">#REF!</definedName>
    <definedName name="ciinc5">#REF!</definedName>
    <definedName name="ciinc7">#REF!</definedName>
    <definedName name="ciinc8">#REF!</definedName>
    <definedName name="ciitem">#REF!</definedName>
    <definedName name="cimns">#REF!</definedName>
    <definedName name="ciprog">#REF!</definedName>
    <definedName name="corr2">#REF!</definedName>
    <definedName name="corr2_inn">#REF!</definedName>
    <definedName name="corr2_n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bk">#REF!</definedName>
    <definedName name="ibk_n">#REF!</definedName>
    <definedName name="idep_n">#REF!</definedName>
    <definedName name="iinc_n">#REF!</definedName>
    <definedName name="iinc1_n">#REF!</definedName>
    <definedName name="iinc3_n">#REF!</definedName>
    <definedName name="iinc5_n">#REF!</definedName>
    <definedName name="iinc7_n">#REF!</definedName>
    <definedName name="iinc8_n">#REF!</definedName>
    <definedName name="iitem_n">#REF!</definedName>
    <definedName name="imns">#REF!</definedName>
    <definedName name="imns_inn">#REF!</definedName>
    <definedName name="imns_n">#REF!</definedName>
    <definedName name="imns_n0">#REF!</definedName>
    <definedName name="iprog_n">#REF!</definedName>
    <definedName name="IsUp_acc2">#REF!</definedName>
    <definedName name="IsUp_add_bk">#REF!</definedName>
    <definedName name="IsUp_add_bk_n">#REF!</definedName>
    <definedName name="IsUp_ate">#REF!</definedName>
    <definedName name="IsUp_ate_n">#REF!</definedName>
    <definedName name="IsUp_ate_n0">#REF!</definedName>
    <definedName name="IsUp_bacc">#REF!</definedName>
    <definedName name="IsUp_bcorr">#REF!</definedName>
    <definedName name="IsUp_bcorr_lev">#REF!</definedName>
    <definedName name="IsUp_bcorr_n">#REF!</definedName>
    <definedName name="IsUp_cacc2">#REF!</definedName>
    <definedName name="IsUp_cadd_bk">#REF!</definedName>
    <definedName name="IsUp_cate">#REF!</definedName>
    <definedName name="IsUp_cibk">#REF!</definedName>
    <definedName name="IsUp_cidep">#REF!</definedName>
    <definedName name="IsUp_ciinc">#REF!</definedName>
    <definedName name="IsUp_ciinc1">#REF!</definedName>
    <definedName name="IsUp_ciinc3">#REF!</definedName>
    <definedName name="IsUp_ciinc5">#REF!</definedName>
    <definedName name="IsUp_ciinc7">#REF!</definedName>
    <definedName name="IsUp_ciinc8">#REF!</definedName>
    <definedName name="IsUp_ciitem">#REF!</definedName>
    <definedName name="IsUp_cimns">#REF!</definedName>
    <definedName name="IsUp_ciprog">#REF!</definedName>
    <definedName name="IsUp_corr2">#REF!</definedName>
    <definedName name="IsUp_corr2_inn">#REF!</definedName>
    <definedName name="IsUp_corr2_n">#REF!</definedName>
    <definedName name="IsUp_date">#REF!</definedName>
    <definedName name="IsUp_ibk">#REF!</definedName>
    <definedName name="IsUp_ibk_n">#REF!</definedName>
    <definedName name="IsUp_idep_n">#REF!</definedName>
    <definedName name="IsUp_iinc_n">#REF!</definedName>
    <definedName name="IsUp_iinc1_n">#REF!</definedName>
    <definedName name="IsUp_iinc3_n">#REF!</definedName>
    <definedName name="IsUp_iinc5_n">#REF!</definedName>
    <definedName name="IsUp_iinc7_n">#REF!</definedName>
    <definedName name="IsUp_iinc8_n">#REF!</definedName>
    <definedName name="IsUp_iitem_n">#REF!</definedName>
    <definedName name="IsUp_imns">#REF!</definedName>
    <definedName name="IsUp_imns_inn">#REF!</definedName>
    <definedName name="IsUp_imns_n">#REF!</definedName>
    <definedName name="IsUp_imns_n0">#REF!</definedName>
    <definedName name="IsUp_iprog_n">#REF!</definedName>
    <definedName name="IsUp_izm">#REF!</definedName>
    <definedName name="IsUp_link">#REF!</definedName>
    <definedName name="IsUp_number">#REF!</definedName>
    <definedName name="IsUp_obj_n">#REF!</definedName>
    <definedName name="IsUp_s_1">#REF!</definedName>
    <definedName name="IsUp_s_2">#REF!</definedName>
    <definedName name="IsUp_s_3">#REF!</definedName>
    <definedName name="IsUp_s_4">#REF!</definedName>
    <definedName name="IsUp_ss">#REF!</definedName>
    <definedName name="IsUp_sy0">#REF!</definedName>
    <definedName name="IsUp_sy1">#REF!</definedName>
    <definedName name="IsUp_sy2">#REF!</definedName>
    <definedName name="izm">#REF!</definedName>
    <definedName name="link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15">#REF!</definedName>
    <definedName name="nCheck_16">#REF!</definedName>
    <definedName name="nCheck_17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y0">#REF!</definedName>
    <definedName name="sy1">#REF!</definedName>
    <definedName name="sy2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VARIANT_LINK">#REF!</definedName>
    <definedName name="VARIANT_NAME">#REF!</definedName>
    <definedName name="Zam_Boss_FIO">#REF!</definedName>
    <definedName name="Zam_Buh_FIO">#REF!</definedName>
    <definedName name="Zam_Chef_FIO">#REF!</definedName>
    <definedName name="_xlnm.Print_Area" localSheetId="2">'Прил.3'!$A$2:$K$585</definedName>
    <definedName name="_xlnm.Print_Area" localSheetId="3">'Прил.4'!$A$2:$K$585</definedName>
    <definedName name="_xlnm.Print_Area" localSheetId="4">'Прил.5'!$A$2:$L$649</definedName>
    <definedName name="_xlnm.Print_Area" localSheetId="5">'Прил.6'!$B$2:$Y$340</definedName>
    <definedName name="ррр" localSheetId="1">#REF!</definedName>
    <definedName name="ррр" localSheetId="2">#REF!</definedName>
    <definedName name="ррр" localSheetId="3">#REF!</definedName>
    <definedName name="ррр" localSheetId="4">#REF!</definedName>
    <definedName name="ррр" localSheetId="5">#REF!</definedName>
    <definedName name="ррр" localSheetId="9">#REF!</definedName>
    <definedName name="ррр" localSheetId="10">#REF!</definedName>
    <definedName name="ррр">#REF!</definedName>
  </definedNames>
  <calcPr fullCalcOnLoad="1"/>
</workbook>
</file>

<file path=xl/sharedStrings.xml><?xml version="1.0" encoding="utf-8"?>
<sst xmlns="http://schemas.openxmlformats.org/spreadsheetml/2006/main" count="8978" uniqueCount="635">
  <si>
    <t>Реализация мероприятий подпрограммы "Поддержка талантливой молодежи и молодежных инициатив" в рамках муниципальной программы Глазуновского района "Молодежь Глазуновского района на 2014-2017 годы"</t>
  </si>
  <si>
    <t>Муниципальная программа Глазуновского района "Оздоровление и отдых детей и подростков в Глазуновском районе"</t>
  </si>
  <si>
    <t>Реализация мероприятий муниципальной программы Глазуновского района "Оздоровление и отдых детей и подростков в Глазуновском районе"</t>
  </si>
  <si>
    <t xml:space="preserve">Муниципальная программа Глазуновского района "Обеспечение жильем молодых семей на 2014-2017 годы" </t>
  </si>
  <si>
    <t xml:space="preserve">Реализация мероприятий муниципальной программы Глазуновского района  "Обеспечение жильем молодых семей на 2014-2017 годы" </t>
  </si>
  <si>
    <t>Подпрограмма "Социальная поддержка молодых семей" в рамках муниципальной программы Глазуновского района "Молодежь Глазуновского района на 2014-2017 годы"</t>
  </si>
  <si>
    <t>Реализация мероприятий подпрограммы "Социальная поддержка молодых семей" в рамках муниципальной программы Глазуновского района "Молодежь Глазуновского района на 2014-2017 годы"</t>
  </si>
  <si>
    <t>Ф127246</t>
  </si>
  <si>
    <t>Муниципальная программа "Развитие физической культуры и массового спорта в Глазуновском районе на 2014-2017 годы"</t>
  </si>
  <si>
    <t>Реализация мероприятий муниципальной программы "Развитие физической культуры и массового спорта в Глазуновском районе на 2014-2017 годы"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</si>
  <si>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в рамках непрограммной части районного бюджета</t>
  </si>
  <si>
    <t>Обеспечение жильем за счет средств областного бюджета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 в рамках непрограммной части районного бюджета</t>
  </si>
  <si>
    <t>Обеспечение деятельности муниципального казенного учреждения Глазуновского района Орловской области "Единая дежурно-диспетчерская служба, служба эксплуатации и технического обслуживания Глазуновского района Орловской области" в рамках непрограммной части районного бюджета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</si>
  <si>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реализации мероприятий подпрограммы "Развитие дошкольного образования в Глазуновском районе на 2015-2017 годы" муниципальной программы Глазуновского района "Развитие образования в Глазуновском районе на 2015-2017 годы"</t>
  </si>
  <si>
    <t>Создание в общеобразовательных организациях, расположенных в сельской местности, условий для занятий физической культурой и спортом в рамках непрограммной части районного бюджета за счет субсидий, предоставляемых из областного бюджета за счет средств областного бюджета</t>
  </si>
  <si>
    <t>Ежемесячное денежное вознаграждение за классное руководство в рамках реализации мероприятий подпрограммы "Развитие общего образования в Глазуновском районе на 2015-2017 годы" муниципальной программы Глазуновского района "Развитие образования в Глазуновском районе на 2015-2017 годы"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</si>
  <si>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реализации мероприятий подпрограммы "Развитие общего образования в Глазуновском районе на 2015-2017 годы" муниципальной программы Глазуновского района "Развитие образования в Глазуновском районе на 2015-2017 годы"</t>
  </si>
  <si>
    <t>Возмещение расходов бюджетов муниципальных образований на обеспечение питанием учащихся муниципальных общеобразовательных учреждений в рамках реализации мероприятий подпрограммы "Развитие общего образования в Глазуновском районе на 2015-2017 годы" муниципальной программы Глазуновского района "Развитие образования в Глазуновском районе на 2015-2017 годы"</t>
  </si>
  <si>
    <t>Софинансирование мероприятий подпрограммы "Обеспечение жильем молодых семей" федеральной целевой программы "Жилище" на 2011-2015 годы в рамках муниципальной программы Глазуновского района "Обеспечение жильем молодых семей" за счет средств областного бюджета</t>
  </si>
  <si>
    <t>Обеспечение выпускников муниципальных образовательных учреждений из числа детей-сирот и детей, оставшихся без попечения родителей, единовременным денежным пособием, одеждой, обувью, мягким инвентарем и оборудованием в рамках реализации подпрограммы "Развитие общего образования в Глазуновском районе на 2015-2017 годы" муниципальной программы Глазуновского района "Развитие образования в Глазуновском районе на 2015-2017 годы"</t>
  </si>
  <si>
    <t xml:space="preserve">Распределение бюджетных ассигнований за 9 месяцев 2015 года по ведомственной структуре расходов 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</si>
  <si>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</si>
  <si>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</si>
  <si>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Предупреждение и ликвидация последствий чрезвычайных ситуаций природного и техногенного характера, гражданская оборона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</si>
  <si>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</si>
  <si>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2 02 03069 05 0000 151</t>
  </si>
  <si>
    <t>Молодежная политика и оздоровление детей</t>
  </si>
  <si>
    <t>Физическая культура и спорт</t>
  </si>
  <si>
    <t>Охрана семьи и детства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</si>
  <si>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</si>
  <si>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</si>
  <si>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Код</t>
  </si>
  <si>
    <t xml:space="preserve">Источники финансирования дефицита </t>
  </si>
  <si>
    <t>Источники финансирования дефицита бюджета</t>
  </si>
  <si>
    <t>01 0500 00 00 0000 000</t>
  </si>
  <si>
    <t>01 0500 00 00 0000 500</t>
  </si>
  <si>
    <t>Увеличение остатков средств бюджетов</t>
  </si>
  <si>
    <t>01 0502 00 00 0000 500</t>
  </si>
  <si>
    <t>Увеличение прочих остатков средств бюджетов</t>
  </si>
  <si>
    <t>01 0502 01 00 0000 510</t>
  </si>
  <si>
    <t>Увеличение прочих остатков денежных средств бюджетов</t>
  </si>
  <si>
    <t>01 0502 01 05 0000 510</t>
  </si>
  <si>
    <t>01 0500 00 00 0000 600</t>
  </si>
  <si>
    <t>Уменьшение остатков средств бюджетов</t>
  </si>
  <si>
    <t>01 0502 00 00 0000 600</t>
  </si>
  <si>
    <t>Уменьшение прочих остатков средств бюджетов</t>
  </si>
  <si>
    <t>01 0502 01 00 0000 610</t>
  </si>
  <si>
    <t>Уменьшение прочих остатков денежных средств бюджетов</t>
  </si>
  <si>
    <t>01 0502 01 05 0000 610</t>
  </si>
  <si>
    <t xml:space="preserve">Распределение прочих межбюджетных трансфертов, </t>
  </si>
  <si>
    <t>передаваемых бюджетам поселений в соответствии с Законом Орловской области</t>
  </si>
  <si>
    <t xml:space="preserve">Расходование средств резервного фонда администрации Глазуновского района </t>
  </si>
  <si>
    <t>Дата</t>
  </si>
  <si>
    <t>Получатель</t>
  </si>
  <si>
    <t>Примечание</t>
  </si>
  <si>
    <t>Администрация -материальная помощь пострадавшим в результате пожара</t>
  </si>
  <si>
    <t>ИТОГО</t>
  </si>
  <si>
    <t>Сумма, тыс.руб.</t>
  </si>
  <si>
    <t xml:space="preserve">                                                   Приложение 8</t>
  </si>
  <si>
    <t>Приложение 9</t>
  </si>
  <si>
    <t>1 16 25010 01 0000 140</t>
  </si>
  <si>
    <t>Администрация Глазуновского района Орловской области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</si>
  <si>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</si>
  <si>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</si>
  <si>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1 01 02020 01 0000 110</t>
  </si>
  <si>
    <t>Глазуновский районный Совет народных депутатов</t>
  </si>
  <si>
    <t>809</t>
  </si>
  <si>
    <t>За счет средств бюджета   п.Глазуновка, тыс.руб.</t>
  </si>
  <si>
    <t>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</si>
  <si>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</si>
  <si>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Субвенции бюджетам муниципальных районов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</si>
  <si>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 xml:space="preserve">1 11 05035 05 0000 120 </t>
  </si>
  <si>
    <t>800</t>
  </si>
  <si>
    <t>811</t>
  </si>
  <si>
    <t>Финансовый отдел администрации Глазуновского района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</si>
  <si>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</si>
  <si>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</si>
  <si>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</si>
  <si>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полномочий в сфере опеки и попечительства</t>
  </si>
  <si>
    <t>Субвенции бюджетам муниципальных районов на выполнение полномочий в сфере трудовых отношений</t>
  </si>
  <si>
    <t>2 02 02999 05 0000 151</t>
  </si>
  <si>
    <t>320</t>
  </si>
  <si>
    <t>Социальные выплаты гражданам, кроме публичных нормативных социальных выплат</t>
  </si>
  <si>
    <t>2 02 03015 05 0000 151</t>
  </si>
  <si>
    <t>2 02 03020 05 0000 151</t>
  </si>
  <si>
    <t>2 02 02000 00 0000 151</t>
  </si>
  <si>
    <t>Иные межбюджетные трансферты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</si>
  <si>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 , в семью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</si>
  <si>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</si>
  <si>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</si>
  <si>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0409</t>
  </si>
  <si>
    <t>Дорожное хозяйство (дорожные фонды)</t>
  </si>
  <si>
    <t>2 02 04999 05 0000 151</t>
  </si>
  <si>
    <t>Прочие межбюджетные трансферты, передаваемые бюджетам муниципальных районов</t>
  </si>
  <si>
    <t>Уменьшение прочих остатков денежных средств бюджетов муниципальных районов</t>
  </si>
  <si>
    <t>0203</t>
  </si>
  <si>
    <t>Мобилизационная и вневойсковая подготовка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</si>
  <si>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</si>
  <si>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Денежные взыскания (штрафы) за нарушение законодательства в области охраны окружающей среды</t>
  </si>
  <si>
    <t>Наименование показателя</t>
  </si>
  <si>
    <t>1 01 02010 01 0000 110</t>
  </si>
  <si>
    <t>Наименование поселения</t>
  </si>
  <si>
    <t>810</t>
  </si>
  <si>
    <t>Субсидии юридическим лицам (кроме государственных учреждений) и физическим лицам- производителям товаров, работ, услуг</t>
  </si>
  <si>
    <t>1 08 03010 01 1000 110</t>
  </si>
  <si>
    <t>1 11 05013 10 0000 120</t>
  </si>
  <si>
    <t>Изменение остатков средств на счетах по учету средств бюджетов</t>
  </si>
  <si>
    <t>Дотации бюджетам муниципальных районов на выравнивание  бюджетной обеспеченности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</si>
  <si>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</si>
  <si>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Субсидии бюджетам бюджетной системы Российской Федерации (межбюджетные субсидии)</t>
  </si>
  <si>
    <t>Субсидия на мероприятия по организации оздоровительной кампании для детей</t>
  </si>
  <si>
    <t>Субсидия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</si>
  <si>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>Субвенции бюджетам муниципальных районов на расчет и предоставление дотаций бюджетам поселений</t>
  </si>
  <si>
    <t>Субвенции бюджетам муниципальных районов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</si>
  <si>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</t>
  </si>
  <si>
    <t>Субвенции на реализацию Закона Орловской области от 12 ноября 2008 года № 832-ОЗ "О социальной поддержке граждан, усыновивших (удочеривших) детей-сирот и детей, оставшихся без попечения родителей"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</si>
  <si>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</si>
  <si>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Субвенции бюджетам муниципальных районов на обеспечение бесплатного проезда на городском, пригородном  (в сельской местности –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государственных областных, муниципальных образовательных организациях Орловской области</t>
  </si>
  <si>
    <t>Налог,взимаемый в  связи с применением патентной 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</si>
  <si>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</si>
  <si>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100</t>
  </si>
  <si>
    <t>1 03 02230 01 0000 110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</si>
  <si>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</si>
  <si>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</si>
  <si>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бюжеты</t>
  </si>
  <si>
    <t>1 03 02250 01 0000 110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</si>
  <si>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</si>
  <si>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1 11 01050 05 0000 120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</si>
  <si>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</si>
  <si>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1 14 02053 05 0000 410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</si>
  <si>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</si>
  <si>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1 16 03030 01 0000 140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</si>
  <si>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</si>
  <si>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2 02 02215 05 0000 151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</si>
  <si>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бюжеты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</si>
  <si>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бюжеты</t>
  </si>
  <si>
    <t>0501</t>
  </si>
  <si>
    <t>Жилищное хозяйство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</si>
  <si>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</si>
  <si>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</si>
  <si>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Всего, тыс.руб.</t>
  </si>
  <si>
    <t>За счет средств районного бюджета, тыс.руб.</t>
  </si>
  <si>
    <t>За счет средств областного бюджета, тыс.руб.</t>
  </si>
  <si>
    <t>За счет средств федерального бюджета, тыс.руб.</t>
  </si>
  <si>
    <t>БФ07716</t>
  </si>
  <si>
    <t>Муниципальная программа Глазуновского района "Повышения безопасности дорожного движения на 2014-2018 годы в Глазуновском районе Орловской области"</t>
  </si>
  <si>
    <t>Л500000</t>
  </si>
  <si>
    <t>Л518532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</si>
  <si>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</si>
  <si>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511</t>
  </si>
  <si>
    <t>Дотации на выравнивание бюджетной обеспеченности муниципальных образований</t>
  </si>
  <si>
    <t>512</t>
  </si>
  <si>
    <t>Дотации бюджетам муниципальных образований на поддержку мер по обеспечению сбалансированности бюджетов</t>
  </si>
  <si>
    <t>Резервные средства</t>
  </si>
  <si>
    <t>870</t>
  </si>
  <si>
    <t>Межбюджетные трансферты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</si>
  <si>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</si>
  <si>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</si>
  <si>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530</t>
  </si>
  <si>
    <t>Субвенции</t>
  </si>
  <si>
    <t>Единый налог на вмененный доход для отдельных видов деятельности</t>
  </si>
  <si>
    <t>Единый сельскохозяйственный налог</t>
  </si>
  <si>
    <t>1 12 01000 01 0000 120</t>
  </si>
  <si>
    <t>Утверждено тыс.руб.</t>
  </si>
  <si>
    <t xml:space="preserve"> Исполнено тыс.руб.</t>
  </si>
  <si>
    <t>Остаток ассигнований тыс.руб.</t>
  </si>
  <si>
    <t>Краснослободское поселение</t>
  </si>
  <si>
    <t>Отрадинское поселение</t>
  </si>
  <si>
    <t>Сеньковское поселение</t>
  </si>
  <si>
    <t>Тагинское поселение</t>
  </si>
  <si>
    <t>Распределение субвенций  на осуществление первичного воинского учета</t>
  </si>
  <si>
    <t>Плата за негативное воздействие на окружающую среду</t>
  </si>
  <si>
    <t>1 15 02050 05 0000 140</t>
  </si>
  <si>
    <t>1 16 03010 01 0000 140</t>
  </si>
  <si>
    <t>1 16 06000 01 0000 140</t>
  </si>
  <si>
    <t>1 16 25050 01 0000 140</t>
  </si>
  <si>
    <t>1 16 25030 01 0000 140</t>
  </si>
  <si>
    <t>1 16 25060 01 0000 140</t>
  </si>
  <si>
    <t>Денежные взыскания (штрафы) за нарушение земельного законодательства</t>
  </si>
  <si>
    <t>Депутаты представительного органа муниципального образования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</si>
  <si>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</si>
  <si>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878</t>
  </si>
  <si>
    <t>1102</t>
  </si>
  <si>
    <t>Массовый спорт</t>
  </si>
  <si>
    <t>1 16 90050 05 0000 140</t>
  </si>
  <si>
    <t>1 00 00000 00 0000 000</t>
  </si>
  <si>
    <t>Налоговые доходы</t>
  </si>
  <si>
    <t>Неналоговые доходы</t>
  </si>
  <si>
    <t>2 00 00000 00 0000 000</t>
  </si>
  <si>
    <t>2 02 00000 00 0000 000</t>
  </si>
  <si>
    <t>2 02 01000 00 0000 151</t>
  </si>
  <si>
    <t>2 02 01001 05 0000 151</t>
  </si>
  <si>
    <t>2 02 03000 00 0000 151</t>
  </si>
  <si>
    <t>2 07 05030 05 0000 180</t>
  </si>
  <si>
    <t>Прочие безвозмездные поступления в бюджеты муниципальных районов</t>
  </si>
  <si>
    <t>2 02 03119 05 0000 151</t>
  </si>
  <si>
    <t>2 02 03029 05 0000 151</t>
  </si>
  <si>
    <t>2 02 03024 05 0000 151</t>
  </si>
  <si>
    <t>2 02 03999 05 0000 151</t>
  </si>
  <si>
    <t>Наименование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</si>
  <si>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</si>
  <si>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</si>
  <si>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</si>
  <si>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</si>
  <si>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</si>
  <si>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</si>
  <si>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</si>
  <si>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</si>
  <si>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</si>
  <si>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</si>
  <si>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</si>
  <si>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sz val="12"/>
        <rFont val="Arial"/>
        <family val="2"/>
      </rPr>
      <t>¹</t>
    </r>
    <r>
      <rPr>
        <sz val="12"/>
        <rFont val="Arial Cyr"/>
        <family val="0"/>
      </rPr>
      <t xml:space="preserve"> и 228 Налогового кодекса Российской Федерации</t>
    </r>
  </si>
  <si>
    <t>1 03 02260 01 0000 110</t>
  </si>
  <si>
    <t>1 05 02010 02 0000 110</t>
  </si>
  <si>
    <t>1 11 05013 13 0000 120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</si>
  <si>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</si>
  <si>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</si>
  <si>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</si>
  <si>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</si>
  <si>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</si>
  <si>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</si>
  <si>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1 16 35030 05 0000 140</t>
  </si>
  <si>
    <t>Суммы по искам о возмещении вреда, причиненного окружающей среде, подллежащие зачислению в бюджеты муниципальных районов</t>
  </si>
  <si>
    <t>Прочие субсидии бюджетам муниципальных районов</t>
  </si>
  <si>
    <t>Субсидия на сохранение и реконструкцию военно-мемориальных объектов</t>
  </si>
  <si>
    <t>2 02 03027 05 0000151</t>
  </si>
  <si>
    <t>Распределение бюджетных ассигнований за 9 месяцев 2015 года по разделам и подразделам классификации расходов районного бюджета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</si>
  <si>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</si>
  <si>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на обеспечение выпускников муниципальных образовательных органзаций из числа детей-сирот,оставшихся без попечения родителей,единовременным денежным пособием, одеждой, обувью, мягким инвентарем и оборудованием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</si>
  <si>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</si>
  <si>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</si>
  <si>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2 02 04053 05 0000 151</t>
  </si>
  <si>
    <t>Межбюджетные трансферты, передаваемые бюджетам муниципальных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</si>
  <si>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2 02 04081 05 0000 151</t>
  </si>
  <si>
    <t>Межбюджетные трансферты, передаваемые бюджетам муниципальных районов на финансовое обеспечение мероприятий по временному социально-бытовому обустройству лиц, вынуждено покинувших территорию Украины и находящихся в пунктах временного размещения</t>
  </si>
  <si>
    <t>из них: Закон Орловской области от 10 марта 2015 года № 1765-ОЗ "О программе наказов избирателей депутатам Орловского областного Совета народных депутатов на 2015 год"</t>
  </si>
  <si>
    <t>в т.ч. ремонт кровли МБУК "Культурно-досуговый центр Глазуновского района" (депутат Борзенков С.П.)</t>
  </si>
  <si>
    <t>ремонт кровли МБУК "Культурно-досуговый центр Глазуновского района" (депутат Быков В.И.)</t>
  </si>
  <si>
    <t>ремонт кровли МБУК "Культурно-досуговый центр Глазуновского района" (депутат Семкин А.Н.)</t>
  </si>
  <si>
    <t>текущий ремонт здания МБУК "КДЦ Глазуновского района" (депутат Фербиков Д.В.)</t>
  </si>
  <si>
    <t>текущий ремонт здания МБУК "Культурно-досуговый центр Глазуновского района" (депутат Семкин А.Н.)</t>
  </si>
  <si>
    <t>приобретение строительных материалов для текущего ремонта здания МБУК "КДЦ Глазуновского района" (депутат Фербиков Д.В.)</t>
  </si>
  <si>
    <t>приобретение и установка оконных блоков в здании МБУК "КДЦ Глазуновского района" (депутат Фербиков Д.В.)</t>
  </si>
  <si>
    <t>изготовление и монтаж вывески на здании МБУК "КДЦ Глазуновского района" (депутат Фербиков Д.В.)</t>
  </si>
  <si>
    <t>приобретение мебели для МБОУ "Глазуновская средняя общеобразовательная школа" (депутат Фербиков Д.В.)</t>
  </si>
  <si>
    <t>ремонт системы водоснабжения в пгт Глазуновка (депутат Фербиков Д.В.)</t>
  </si>
  <si>
    <t>2 07 00000 00 0000 000</t>
  </si>
  <si>
    <t>ПРОЧИЕ БЕЗВОЗМЕЗДНЫЕ ПОСТУПЛЕНИЯ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</si>
  <si>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</si>
  <si>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указанных земельных участков</t>
  </si>
  <si>
    <t>"Об исполнении районного бюджета за 9 месяцев 2015 года"</t>
  </si>
  <si>
    <t>Доходы районного бюджета за 9 месяцев 2015 года</t>
  </si>
  <si>
    <t>Невыясненные поступления, зачисляемые в бюджеты муниципальных районов</t>
  </si>
  <si>
    <t>1 17 01050 05 0000 180</t>
  </si>
  <si>
    <t>районного бюджета за 9 месяцев 2015 года</t>
  </si>
  <si>
    <t>Отдел по управлению муниципальным имуществом администрации Глазуновского района Орловской области</t>
  </si>
  <si>
    <t>Обеспечение мероприятий по капитальному ремонту муниципального имущества многоквартирных домов в рамках непрограммной части районного бюджета</t>
  </si>
  <si>
    <t>БФ07616</t>
  </si>
  <si>
    <t>Обеспечение жилищных прав детей-сирот и детей, оставшихся без попечения родителей, лиц из числа детей-сирот и детей, оставшихся без попечения родителей в рамках непрограммной части районного бюджета за счет средств федерального бюджета</t>
  </si>
  <si>
    <t>БФ05082</t>
  </si>
  <si>
    <t>Обеспечение жилищных прав детей-сирот и детей, оставшихся без попечения родителей, лиц из числа детей-сирот и детей, оставшихся без попечения родителей в рамках непрограммной части районного бюджета</t>
  </si>
  <si>
    <t>БФ07295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</si>
  <si>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Глазуновском районе Орловской области на 2013-2020 годы"</t>
  </si>
  <si>
    <t>Д200000</t>
  </si>
  <si>
    <t>Реализация мероприятий муниципальной программы "Развитие сельского хозяйства и регулирование рынков сельскохозяйственной продукции, сырья и продовольствия в Глазуновском районе Орловской области на 2013-2020 годы"</t>
  </si>
  <si>
    <t>Д218511</t>
  </si>
  <si>
    <t>Муниципальная программа Глазуновского района "Развитие архивного дела в Глазуновском районе на 2015-2017 годы"</t>
  </si>
  <si>
    <t>Подпрограмма "Укрепление материально-технической базы" в рамках муниципальной программы Глазуновского района "Развитие архивного дела в Глазуновском районе на 2015-2017 годы"</t>
  </si>
  <si>
    <t>Л120000</t>
  </si>
  <si>
    <t>Реализация мероприятий подпрограммы "Укрепление материально-технической базы" в рамках муниципальной программы Глазуновского района "Развитие архивного дела в Глазуновском районе на 2015-2017 годы"</t>
  </si>
  <si>
    <t>Л128512</t>
  </si>
  <si>
    <t>Муниципальная программа «Строительство и ремонт автомобильных дорог  в Глазуновском районе Орловской области на 2015 - 2018 г.г.»</t>
  </si>
  <si>
    <t>Реализация мероприятий муниципальной программы «Строительство и ремонт автомобильных дорог  в Глазуновском районе Орловской области на 2015 - 2018 г.г.»</t>
  </si>
  <si>
    <t>Работы, услуги по строительству (ремонту) газораспределительных сетей</t>
  </si>
  <si>
    <t>БФ07827</t>
  </si>
  <si>
    <t>Муниципальная программа Глазуновского района "Культура Глазуновского района на 2015-2018 годы"</t>
  </si>
  <si>
    <t>Д100000</t>
  </si>
  <si>
    <t>Подпрограмма "Дополнительное образование в сфере культуры Глазуновского района 2015-2018 годы" в рамках муниципальной программы Глазуновского района "Культура Глазуновского района на 2015-2018 годы"</t>
  </si>
  <si>
    <t>Д130000</t>
  </si>
  <si>
    <t>Реализация мероприятий подпрограммы "Сохранение и развитие системы художественного образования, поддержка молодых дарований (2015-2018 годы)" в рамках муниципальной программы Глазуновского района "Культура Глазуновского района 2015-2018 годы"</t>
  </si>
  <si>
    <t>Д138613</t>
  </si>
  <si>
    <t>Подпрограмма "Музейное обслуживание населения в Глазуновском районе (2015-2018 годы)"" в рамках муниципальной программы Глазуновского района "Культура Глазуновского района на 2015-2018 годы""</t>
  </si>
  <si>
    <t>Д110000</t>
  </si>
  <si>
    <t>Реализация мероприятий подпрограммы "Музейное обслуживание населения в Глазуновском районе (2015-2018 годы)" в рамках муниципальной программы Глазуновского района "Культура Глазуновского района на 2015-2018 годы""</t>
  </si>
  <si>
    <t>Д118611</t>
  </si>
  <si>
    <t>Подпрограмма "Культурно-досуговое обслуживание населения в Глазуновского района (2015-2018 годы)" в рамках муниципальной программы Глазуновского района "Культура Глазуновского района на 2015-2018 годы""</t>
  </si>
  <si>
    <t>Д120000</t>
  </si>
  <si>
    <t>Реализация мероприятий подпрограммы "Культурно-досуговое обслуживание населения в Глазуновского района (2015-2018 годы)" в рамках муниципальной программы Глазуновского района "Культура Глазуновского района на 2015-2018 годы""</t>
  </si>
  <si>
    <t>Д128612</t>
  </si>
  <si>
    <t>БФ07310</t>
  </si>
  <si>
    <t>Софинансирование мероприятий по строительству объекта "Самотечный и напорный коллектор водоотведения по адресу: пер. Мелиораторов, п. Глазуновка Глазуновского района Орловской области" в рамках непрограммной части районного бюджета</t>
  </si>
  <si>
    <t>БФ07819</t>
  </si>
  <si>
    <t>Реализация мероприятий подпрограммы "Сохранение и реконструкция военно-мемориальных объектов в Глазуновском районе (2015-2018 годы)" в рамках муниципальной программы Глазуновского района "Культура Глазуновского района 2015-2018 годы"</t>
  </si>
  <si>
    <t>Д147179</t>
  </si>
  <si>
    <t>Комплектование книжных фондов библиотек муниципальных образований в рамках непрограммной части районного бюджета</t>
  </si>
  <si>
    <t>БФ05144</t>
  </si>
  <si>
    <t>Государственная поддержка лучших работников муниципальных учреждений культуры, находящихся на территориях сельских поселений, в рамках непрограммной части районного бюджета</t>
  </si>
  <si>
    <t>БФ05148</t>
  </si>
  <si>
    <t>Расходы на выплаты персоналу казенных учреждений</t>
  </si>
  <si>
    <t>110</t>
  </si>
  <si>
    <t>Муниципальное казенное учреждение Глазуновского района Орловской области "Единая дежурно-диспетчерская служба, служба эксплуатации и технического обслуживания Глазуновского района Орловской области"</t>
  </si>
  <si>
    <t>814</t>
  </si>
  <si>
    <t>БФ07717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</si>
  <si>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 непрограммной части районного бюджета</t>
  </si>
  <si>
    <t>Выполнение полномочий в сфере опеки и попечительства в рамках  непрограммной части районного бюджета</t>
  </si>
  <si>
    <t>Возмещение расходов бюджетов муниципальных образований на обеспечение питанием учащихся муниципальных общеобразовательных учреждений в рамках  непрограммной части районного бюджета</t>
  </si>
  <si>
    <t>Публичные нормативные социальные выплаты гражданам</t>
  </si>
  <si>
    <t>Вед</t>
  </si>
  <si>
    <t>812</t>
  </si>
  <si>
    <t>Муниципальная пргорамма Глазуновского района "Повышения безопасности дорожного движения на 2014-2018 годы в Глазуновском районе Орловской области"</t>
  </si>
  <si>
    <t>Субвенции бюджетам муниципальных районов на выполнение передаваемых полномочий субъектов Российской Федерации</t>
  </si>
  <si>
    <t>3</t>
  </si>
  <si>
    <t>Распределение бюджетных ассигнований за 9 месяцев 2015 года по разделам и подразделам, целевым статьям и видам расходов классификации расходов районного бюджета</t>
  </si>
  <si>
    <t>Приложение 4</t>
  </si>
  <si>
    <t>Приложение 3</t>
  </si>
  <si>
    <t xml:space="preserve"> Процент исполнения</t>
  </si>
  <si>
    <t>Мероприятия по организации оздоровительной кампании для детей в рамках  непрограммной части районного бюджета</t>
  </si>
  <si>
    <t>Подпрограмма "Сохранение и развитие системы художественного образования, поддержка молодых дарований (2015-2018 годы)" в рамках муниципальной программы Глазуновского района "Культура Глазуновского района на 2015-2018 годы"</t>
  </si>
  <si>
    <t>Реализация мероприятий подпрограммы "Сохранение и развитие системы художественного образования, поддержка молодых дарований (2015-2018 годы)" в рамках муниципальной программы Глазуновского района "Культура Глазуновского района на 2015-2018 годы"</t>
  </si>
  <si>
    <t xml:space="preserve">  Подпрограмма "Сохранение и реконструкция военно-мемориальных объектов в Глазуновском районе (2015-2018 годы)" в рамках муниципальной программы Глазуновского района "Культура Глазуновского района 2015-2018 годы"</t>
  </si>
  <si>
    <t>Д140000</t>
  </si>
  <si>
    <t xml:space="preserve"> Подпрограмма "Развитие общего образования в Глазуновском районе на 2015-2017 годы" муниципальной программы Глазуновского района "Развитие образования в Глазуновском районе на 2015-2017 годы"</t>
  </si>
  <si>
    <t>Распределение бюджетных ассигнований по целевым статьям (муниципальным программам Глазуновского района и непрограммным направлениям деятельности), группам видов расходов, разделам, подразделам классификации расходов районного бюджета за 9 месяцев 2015 года</t>
  </si>
  <si>
    <t>Расп. № 15-р от 20.02.2015</t>
  </si>
  <si>
    <t xml:space="preserve">                                                   Приложение 10</t>
  </si>
  <si>
    <t xml:space="preserve"> от 10 марта 2015 года № 1765-ОЗ  «О программе  наказов избирателей депутатам </t>
  </si>
  <si>
    <t xml:space="preserve">Орловского областного Совета народных депутатов на 2015 год» </t>
  </si>
  <si>
    <t xml:space="preserve">                                                   Приложение 11</t>
  </si>
  <si>
    <t>для реализации мероприятий подпрограммы "Сохранение и реконструкция военно-</t>
  </si>
  <si>
    <t xml:space="preserve">мемориальных объектов в Глазуновском районе (2015-2018 годы)" в рамках муниципальной </t>
  </si>
  <si>
    <t>программы Глазуновского района "Культура Глазуновского района 2015-2018 годы"</t>
  </si>
  <si>
    <t>Богородское</t>
  </si>
  <si>
    <t>Приложение 7</t>
  </si>
  <si>
    <t>Расп. № 82-р от 19.06.2015</t>
  </si>
  <si>
    <t>Расп. № 83-р от 19.06.2015</t>
  </si>
  <si>
    <t>за 9 месяцев 2015 года</t>
  </si>
  <si>
    <t>Распределение районного фонда финансовой поддержки поселений за 9 месяцев 2015 года</t>
  </si>
  <si>
    <t xml:space="preserve"> на территориях, где отсутствуют военные комиссариаты за 9 месяцев 2015 года</t>
  </si>
  <si>
    <t>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в рамках непрограммной части районного бюджета</t>
  </si>
  <si>
    <t>БФ05224</t>
  </si>
  <si>
    <t>Муниципальная программа Глазуновского района "Развитие образования в Глазуновском районе на 2014-2017 годы"</t>
  </si>
  <si>
    <t>Подпрограмма "Совершенствование учительского корпуса района" в рамках муниципальной программы Глазуновского района "Развитие образования в Глазуновском районе на 2014-2017 годы"</t>
  </si>
  <si>
    <t>Реализация мероприятий подпрограммы "Совершенствование учительского корпуса района" в рамках муниципальной программы Глазуновского района "Развитие образования в Глазуновском районе на 2014-2017 годы"</t>
  </si>
  <si>
    <t>Подпрограмма "Совершенствование системы поддержки талантливых детей" в рамках муниципальной программы Глазуновского района "Развитие образования в Глазуновском районе на 2014-2017 годы"</t>
  </si>
  <si>
    <t>Реализация мероприятий подпрограммы "Совершенствование системы поддержки талантливых детей" в рамках муниципальной программы Глазуновского района "Развитие образования в Глазуновском районе на 2014-2017 годы"</t>
  </si>
  <si>
    <t>Муниципальная программа Глазуновского района "Развитие образования в Глазуновском районе на 2015-2017 годы"</t>
  </si>
  <si>
    <t>Ф100000</t>
  </si>
  <si>
    <t>Подпрограмма "Развитие общего образования в Глазуновском районе на 2015-2017 годы" в рамках муниципальной программы Глазуновского района "Развитие образования в Глазуновском районе на 2015-2017 годы"</t>
  </si>
  <si>
    <t>Ф120000</t>
  </si>
  <si>
    <t>Субсидии на реализацию мероприятий подпрограммы "Развитие общего образования в Глазуновском районе на 2015-2017 годы" в рамках муниципальной программы Глазуновского района "Развитие образования в Глазуновском районе на 2015-2017 годы"</t>
  </si>
  <si>
    <t>Ф128535</t>
  </si>
  <si>
    <t>Прочая закупка товаров, работ и услуг для обеспечения государственных (муниципальных) нужд</t>
  </si>
  <si>
    <t>Подпрограмма "Развитие дошкольного образования в Глазуновском районе на 2015-2017 годы" муниципальной программы Глазуновского района "Развитие образования в Глазуновском районе на 2015-2017 годы"</t>
  </si>
  <si>
    <t>Ф110000</t>
  </si>
  <si>
    <t>Ф117157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</si>
  <si>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</si>
  <si>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</si>
  <si>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</si>
  <si>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</si>
  <si>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ВР</t>
  </si>
  <si>
    <t>Мобилизационная подготовка экономики</t>
  </si>
  <si>
    <t>Национальная оборона</t>
  </si>
  <si>
    <t>Национальная безопасность и правоохранительная деятельность</t>
  </si>
  <si>
    <t>Пенсионное обеспечение</t>
  </si>
  <si>
    <t>0111</t>
  </si>
  <si>
    <t>0113</t>
  </si>
  <si>
    <t>0401</t>
  </si>
  <si>
    <t>Общеэкономические вопросы</t>
  </si>
  <si>
    <t>Благоустройство</t>
  </si>
  <si>
    <t>0503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</si>
  <si>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</si>
  <si>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</si>
  <si>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</si>
  <si>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 субъектов Российской Федерации и муниципальных образований</t>
  </si>
  <si>
    <t>1402</t>
  </si>
  <si>
    <t>Иные дотации</t>
  </si>
  <si>
    <t>Богородское поселение</t>
  </si>
  <si>
    <t>Медведевское поселение</t>
  </si>
  <si>
    <t>Очкинское поселение</t>
  </si>
  <si>
    <t>ИТОГО :</t>
  </si>
  <si>
    <t>0408</t>
  </si>
  <si>
    <t>Транспорт</t>
  </si>
  <si>
    <t>Пр</t>
  </si>
  <si>
    <t>0100</t>
  </si>
  <si>
    <t>0102</t>
  </si>
  <si>
    <t>0103</t>
  </si>
  <si>
    <t>0104</t>
  </si>
  <si>
    <t>0106</t>
  </si>
  <si>
    <t>0200</t>
  </si>
  <si>
    <t>0204</t>
  </si>
  <si>
    <t>0300</t>
  </si>
  <si>
    <t>0309</t>
  </si>
  <si>
    <t>0400</t>
  </si>
  <si>
    <t>0500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</si>
  <si>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</si>
  <si>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</si>
  <si>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</si>
  <si>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</si>
  <si>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</si>
  <si>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</si>
  <si>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</si>
  <si>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</si>
  <si>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</si>
  <si>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1003</t>
  </si>
  <si>
    <t>1004</t>
  </si>
  <si>
    <t>1006</t>
  </si>
  <si>
    <t>1100</t>
  </si>
  <si>
    <t>ЦСт</t>
  </si>
  <si>
    <t>Ист.</t>
  </si>
  <si>
    <t>Областные средства</t>
  </si>
  <si>
    <t>Федеральные средства</t>
  </si>
  <si>
    <t>п. Глазуновка</t>
  </si>
  <si>
    <t xml:space="preserve"> </t>
  </si>
  <si>
    <t>1</t>
  </si>
  <si>
    <t>2</t>
  </si>
  <si>
    <t>1 05 04020 02 0000 110</t>
  </si>
  <si>
    <t>1 05 03010 01 0000 110</t>
  </si>
  <si>
    <t>4</t>
  </si>
  <si>
    <t>Средства бюджета п. Глазуновка</t>
  </si>
  <si>
    <t>РПр</t>
  </si>
  <si>
    <t>Итого</t>
  </si>
  <si>
    <t>Районные средства</t>
  </si>
  <si>
    <t>Непрограммная часть районного бюджета</t>
  </si>
  <si>
    <t>БФ00000</t>
  </si>
  <si>
    <t>БФ07711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</si>
  <si>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</si>
  <si>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</si>
  <si>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</si>
  <si>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</si>
  <si>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БФ07712</t>
  </si>
  <si>
    <t>Центральный аппарат в рамках  непрограммной части районного бюджета</t>
  </si>
  <si>
    <t>БФ07713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</si>
  <si>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</si>
  <si>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</si>
  <si>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</si>
  <si>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</si>
  <si>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</si>
  <si>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</si>
  <si>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Уплата налогов, сборов и иных платежей</t>
  </si>
  <si>
    <t>850</t>
  </si>
  <si>
    <t>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районного бюджета</t>
  </si>
  <si>
    <t>БФ07158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</si>
  <si>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районного бюджета</t>
  </si>
  <si>
    <t>БФ07159</t>
  </si>
  <si>
    <t>Выполнение полномочий в сфере трудовых отношений в рамках  непрограммной части районного бюджета</t>
  </si>
  <si>
    <t>БФ07161</t>
  </si>
  <si>
    <t>БФ07714</t>
  </si>
  <si>
    <t>БФ07715</t>
  </si>
  <si>
    <t>Специальные расходы</t>
  </si>
  <si>
    <t>880</t>
  </si>
  <si>
    <t>Л100000</t>
  </si>
  <si>
    <t>ЦД17055</t>
  </si>
  <si>
    <t>БФ07265</t>
  </si>
  <si>
    <t>Закон Орловской области от 26 января 2007 года №655-ОЗ "О наказах избирателей депутатам Орловского областного Совета народных депутатов" в рамках непрограммной части районного бюджета</t>
  </si>
  <si>
    <t>0502</t>
  </si>
  <si>
    <t>Коммунальное хозяйство</t>
  </si>
  <si>
    <t>540</t>
  </si>
  <si>
    <t>ЦД00000</t>
  </si>
  <si>
    <t>Муниципальная программа "Организация временного трудоустройства несовершеннолетних граждан в возрасте от 14 до 18 лет в свободное от учебы время в Глазуновском районе на 2014-2018 годы"</t>
  </si>
  <si>
    <t>Приложение 5</t>
  </si>
  <si>
    <t>Приложение 1</t>
  </si>
  <si>
    <t>322</t>
  </si>
  <si>
    <t>Субсидии гражданам на приобретение жилья</t>
  </si>
  <si>
    <t>Л200000</t>
  </si>
  <si>
    <t>Осуществление первичного воинского учета на территориях, где отсутствуют военные комиссариаты, в рамках  непрограммной части районного бюджета</t>
  </si>
  <si>
    <t>БФ05118</t>
  </si>
  <si>
    <t>500</t>
  </si>
  <si>
    <t>Мероприятия по обеспечению мобилизационной подготовки экономики в рамках  непрограммной части районного бюджета</t>
  </si>
  <si>
    <t>БФ07611</t>
  </si>
  <si>
    <t>Мероприяти по предупреждению и ликвидации последствий чрезвычайных ситуаций и стихийных бедствий в рамках  непрограммной части районного бюджета</t>
  </si>
  <si>
    <t>БФ07612</t>
  </si>
  <si>
    <t>ЛБ00000</t>
  </si>
  <si>
    <t>ЛБ18525</t>
  </si>
  <si>
    <t>Предоставление субсидий бюджетным, автономным учреждениям и иным некоммерческим организациям</t>
  </si>
  <si>
    <t>600</t>
  </si>
  <si>
    <t>Другие виды транспорта в рамках  непрограммной части районного бюджета</t>
  </si>
  <si>
    <t>БФ07613</t>
  </si>
  <si>
    <t>Прочие мероприятия по благоустройству городских округов и поселений в рамках непрограммной части районного бюджета</t>
  </si>
  <si>
    <t>БФ07615</t>
  </si>
  <si>
    <t>Обеспечение деятельности детских дошкольных учреждений в рамках непрограммной части районного бюджета</t>
  </si>
  <si>
    <t>БФ07811</t>
  </si>
  <si>
    <t>БФ07157</t>
  </si>
  <si>
    <t>Л220000</t>
  </si>
  <si>
    <t>Л228514</t>
  </si>
  <si>
    <t>БФ07241</t>
  </si>
  <si>
    <t>БФ07150</t>
  </si>
  <si>
    <t>БФ07812</t>
  </si>
  <si>
    <t>БФ07813</t>
  </si>
  <si>
    <t>Л230000</t>
  </si>
  <si>
    <t>Л238515</t>
  </si>
  <si>
    <t>БФ07823</t>
  </si>
  <si>
    <t>Создание в общеобразовательных организациях, расположенных в сельской местности, условий для занятий физической культурой и спортом в рамках непрограммной части районного бюджета за счет средств районного бюджета</t>
  </si>
  <si>
    <t>Л517019</t>
  </si>
  <si>
    <t>400</t>
  </si>
  <si>
    <t>412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</si>
  <si>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</si>
  <si>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</si>
  <si>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Муниципальная программа "Организация проведения оплачиваемых общественных работ в Глазуновском районе на 2014-2018 годы"</t>
  </si>
  <si>
    <t>Реализация мероприятий муниципальной программы "Организация проведения оплачиваемых общественных работ в Глазуновском районе на 2014-2018 годы"</t>
  </si>
  <si>
    <t>ЛП18533</t>
  </si>
  <si>
    <t>Реализация мероприятий муниципальной программы "Организация временного трудоустройства несовершеннолетних граждан в возрасте от 14 до 18 лет в свободное от учебы время в Глазуновском районе на 2014-2018 годы"</t>
  </si>
  <si>
    <t>ЛП00000</t>
  </si>
  <si>
    <t>Муниципальное казенное учреждение культуры "Межпоселенческая районная библиотека" Глазуновского района Орловской области</t>
  </si>
  <si>
    <t>Процент исполнения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</si>
  <si>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</si>
  <si>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</si>
  <si>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</si>
  <si>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1 01 02030 01 0000 110</t>
  </si>
  <si>
    <t>1 01 02040 01 0000 110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</si>
  <si>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</si>
  <si>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1 05 02020 02 0000 110</t>
  </si>
  <si>
    <t>Социальное обеспечение и иные выплаты населению</t>
  </si>
  <si>
    <t>Муниципальная программа Глазуновского района "Профилактика правонарушений на 2014-2018 годы в Глазуновском районе Орловской области"</t>
  </si>
  <si>
    <t>Л300000</t>
  </si>
  <si>
    <t>Подпрограмма "Профилактические меры воспитательно-просветительской направленности" в рамках муниципальной программы Глазуновского района "Профилактика правонарушений на 2014-2018 годы в Глазуновском районе Орловской области"</t>
  </si>
  <si>
    <t>Л310000</t>
  </si>
  <si>
    <t>Реализация мероприятий подпрограммы "Профилактические меры воспитательно-просветительской направленности" в рамках муниципальной программы Глазуновского района "Профилактика правонарушений на 2014-2018 годы в Глазуновском районе Орловской области"</t>
  </si>
  <si>
    <t>Л318517</t>
  </si>
  <si>
    <t>Подпрограмма  "Культурно-оздоровительные мероприятия" в рамках муниципальной программы Глазуновского района "Профилактика правонарушений на 2014-2018 годы в Глазуновском районе Орловской области"</t>
  </si>
  <si>
    <t>Л320000</t>
  </si>
  <si>
    <t>Реализация мероприятий подпрограммы  "Культурно-оздоровительные мероприятия" в рамках муниципальной программы Глазуновского района "Профилактика правонарушений на 2014-2018 годы в Глазуновском районе Орловской области"</t>
  </si>
  <si>
    <t>Л328518</t>
  </si>
  <si>
    <t>Л400000</t>
  </si>
  <si>
    <t>Подпрограмма "Повышение правового сознания и предупреждения опасного поведения участников дорожного движения" в рамках муниципальной пргораммы Глазуновского района "Повышения безопасности дорожного движения на 2014-2018 годы в Глазуновском районе Орловско</t>
  </si>
  <si>
    <t>Л410000</t>
  </si>
  <si>
    <t>Реализация мероприятий подпрограммы "Повышение правового сознания и предупреждения опасного поведения участников дорожного движения" в рамках муниципальной пргораммы Глазуновского района "Повышения безопасности дорожного движения на 2014-2018 годы в Глазу</t>
  </si>
  <si>
    <t>Л418519</t>
  </si>
  <si>
    <t>Л600000</t>
  </si>
  <si>
    <t>Л618521</t>
  </si>
  <si>
    <t>Муниципальнаяй программа "Организация временного трудоустройства несовершеннолетних граждан в возрасте от 14 до 18 лет в свободное от учебы время в Глазуновском районе на 2014-2018 годы"</t>
  </si>
  <si>
    <t>Приложение 6</t>
  </si>
  <si>
    <t>Муниципальная программа Глазуновского района "Комплексные меры противодействия злоупотреблению наркотиками и их незаконному обороту"</t>
  </si>
  <si>
    <t>Л800000</t>
  </si>
  <si>
    <t>Реализация мероприятий муниципальной программы "Комплексные меры противодействия злоупотреблению наркотиками и их незаконному обороту"</t>
  </si>
  <si>
    <t>Л818523</t>
  </si>
  <si>
    <t>ЛЛ00000</t>
  </si>
  <si>
    <t>ЛЛ18526</t>
  </si>
  <si>
    <t>ЛД00000</t>
  </si>
  <si>
    <t>ЛД10000</t>
  </si>
  <si>
    <t>ЛД18527</t>
  </si>
  <si>
    <t>ЛД20000</t>
  </si>
  <si>
    <t>ЛД28528</t>
  </si>
  <si>
    <t>ЛД40000</t>
  </si>
  <si>
    <t>ЛД48531</t>
  </si>
  <si>
    <t>БФ07814</t>
  </si>
  <si>
    <t>БФ07815</t>
  </si>
  <si>
    <t>БФ07816</t>
  </si>
  <si>
    <t>БФ07817</t>
  </si>
  <si>
    <t>300</t>
  </si>
  <si>
    <t>БФ07818</t>
  </si>
  <si>
    <t>ЛД30000</t>
  </si>
  <si>
    <t>ЛД38529</t>
  </si>
  <si>
    <t>БФ05260</t>
  </si>
  <si>
    <t>БФ07151</t>
  </si>
  <si>
    <t>БФ07247</t>
  </si>
  <si>
    <t>БФ07248</t>
  </si>
  <si>
    <t>БФ07250</t>
  </si>
  <si>
    <t>БФ07160</t>
  </si>
  <si>
    <t>Л700000</t>
  </si>
  <si>
    <t>Л718522</t>
  </si>
  <si>
    <t>БФ07156</t>
  </si>
  <si>
    <t>БФ07821</t>
  </si>
  <si>
    <t>Подпрограмма "Повышение правового сознания и предупреждения опасного поведения участников дорожного движения" в рамках муниципальной пргораммы Глазуновского района "Повышения безопасности дорожного движения на 2014-2018 годы в Глазуновском районе Орловской области"</t>
  </si>
  <si>
    <t>Реализация мероприятий подпрограммы "Повышение правового сознания и предупреждения опасного поведения участников дорожного движения" в рамках муниципальной пргораммы Глазуновского района "Повышения безопасности дорожного движения на 2014-2018 годы в Глазуновском районе Орловской области"</t>
  </si>
  <si>
    <t>Всего доходы</t>
  </si>
  <si>
    <t>2 02 04000 00 0000 151</t>
  </si>
  <si>
    <t>НАЛОГОВЫЕ И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</si>
  <si>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</si>
  <si>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</si>
  <si>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субвенции бюджетам муниципальных районов</t>
  </si>
  <si>
    <t>Субсидии бюджетным учреждениям на иные цели</t>
  </si>
  <si>
    <t>612</t>
  </si>
  <si>
    <t>к Решению Глазуновского районного Совета народных депутатов</t>
  </si>
  <si>
    <t>310</t>
  </si>
  <si>
    <t>Глава муниципального образования в рамках непрограммной части районного бюджета</t>
  </si>
  <si>
    <t>Депутаты представительного органа муниципального образования в рамках непрограммной части районного бюджета</t>
  </si>
  <si>
    <t>Резервные фонды местных администраций в рамках непрограммной части районного бюджета</t>
  </si>
  <si>
    <t>Оценка недвижимости, признание прав и регулирование отношений по государственной и муниципальной собственности в рамках непрограммной части районного бюджета</t>
  </si>
  <si>
    <t>Выполнение других обязательств органов местного самоуправления в рамках непрограммной части районного бюджета</t>
  </si>
  <si>
    <t>БФ05134</t>
  </si>
  <si>
    <t>Управление образования администрации Глазуновского района</t>
  </si>
  <si>
    <t>Увеличение прочих остатков денежных средств  бюджетов муниципальных районов</t>
  </si>
  <si>
    <t>Ежемесячное денежное вознаграждение за классное руководство в рамках непрограммной части районного бюджета</t>
  </si>
  <si>
    <t>Обеспечение деятельности общеобразовательных учреждений в рамках непрограммной части районного бюджета</t>
  </si>
  <si>
    <t>Обеспечение деятельности учреждений дополнительного образования в рамках непрограммной части районного бюджета</t>
  </si>
  <si>
    <t>Отклонение тыс.руб.</t>
  </si>
  <si>
    <t>Приложение 2</t>
  </si>
  <si>
    <t>Исполнено тыс.руб.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</si>
  <si>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в рамках непрограммной части районного бюджета</t>
  </si>
  <si>
    <t>Дворцы и дома культуры, другие учреждения культуры и средств массовой информации в рамках непрограммной части районного бюджета</t>
  </si>
  <si>
    <t>Обеспечение деятельности библиотек в рамках непрограммной части районного бюджета</t>
  </si>
  <si>
    <t>Доплаты к пенсиям государственных служащих субъектов Российской Федерации и муниципальных служащих в рамках непрограммной части районного бюджета</t>
  </si>
  <si>
    <t>Оказание других видов социальной помощи в рамках непрограммной части районного бюджета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</si>
  <si>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районного бюджета</t>
  </si>
  <si>
    <t>Компенсация части родительской платы за содержание ребенка в  образовательных организациях, реализующих основную общеобразовательную программу дошкольного образования в рамках непрограммной части районного бюджета</t>
  </si>
  <si>
    <t>Обеспечение бесплатного проезда на городском, пригородном (в сельской местности -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государственных областных, муниципальных образовательных учреждениях Орловской области в рамках непрограммной части районного бюджета</t>
  </si>
  <si>
    <t>Содержание ребенка в семье опекуна и приемной семье, а также вознаграждение, причитающееся приемному родителю в рамках непрограммной части районного бюджета</t>
  </si>
  <si>
    <t>Закон Орловской области от 12 ноября 2008 года № 832-ОЗ "О социальной поддержке граждан, усыновивших (удочеривших) детей-сирот и детей, оставшихся без попечения родителей" в рамках непрограммной части районного бюджета</t>
  </si>
  <si>
    <t>Выполнение полномочий в сфере опеки и попечительства в рамках непрограммной части районного бюджета</t>
  </si>
  <si>
    <t>Выравнивание бюджетной обеспеченности поселений из районного фонда финансовой поддержки в рамках непрограммной части районного бюджета</t>
  </si>
  <si>
    <t>Поддержка мер по обеспечению сбалансированности бюджетов в рамках непрограммной части районного бюджета</t>
  </si>
  <si>
    <t>Возмещение расходов бюджетов муниципальных образований на обеспечение питанием учащихся муниципальных общеобразовательных учреждений в рамках непрограммной части районного бюджета</t>
  </si>
  <si>
    <t xml:space="preserve">Мероприятия по обеспечению мобилизационной подготовки экономики в рамках  непрограммной части районного бюджета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</si>
  <si>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непрограммной части районного бюджета </t>
  </si>
  <si>
    <t>Осуществление первичного воинского учета на территориях, где отсутствуют военные комиссариаты в рамках  непрограммной части районного бюджета</t>
  </si>
  <si>
    <t>Выплата единовременного пособия при всех формах устройства детей, лишенных родительского попечения, в семью в рамках  непрограммной части районного бюджета</t>
  </si>
  <si>
    <t>Ежемесячное денежное вознаграждение за классное руководство в рамках  непрограммной части районного бюджета</t>
  </si>
  <si>
    <t>Компенсация части родительской платы за содержание ребенка в  образовательных организациях, реализующих основную общеобразовательную программу дошкольного образования в рамках  непрограммной части районного бюджета</t>
  </si>
  <si>
    <t>Выравнивание бюджетной обеспеченности поселений из районного фонда финансовой поддержки в рамках  непрограммной части районного бюджета</t>
  </si>
  <si>
    <t>Муниципальная программа "Развитие муниципальной службы в Глазуновском районе на 2014-2016 годы"</t>
  </si>
  <si>
    <t>Л900000</t>
  </si>
  <si>
    <t>Реализация мероприятий муниципальной программы "Развитие муниципальной службы в Глазуновском районе на 2014-2016 годы"</t>
  </si>
  <si>
    <t>Л918524</t>
  </si>
  <si>
    <t>БФ05097</t>
  </si>
  <si>
    <t>Субсидии на реализацию мероприятий подпрограммы "Развитие дошкольного образования в Глазуновском районе на 2015-2017 годы" в рамках муниципальной программы Глазуновского района "Развитие образования в Глазуновском районе на 2015-2017 годы"</t>
  </si>
  <si>
    <t>Ф118534</t>
  </si>
  <si>
    <t>Создание в общеобразовательных организациях, расположенных в сельской местности, условий для занятий физической культурой и спортом в рамках непрограммной части районного бюджета за счет субсидий, предоставляемых из областного бюджета</t>
  </si>
  <si>
    <t>БФ07275</t>
  </si>
  <si>
    <t>Ф127150</t>
  </si>
  <si>
    <t>Ф127157</t>
  </si>
  <si>
    <t>Ф127241</t>
  </si>
  <si>
    <t>Подпрограмма "Развитие дополнительного образования в Глазуновском районе на 2015-2017 годы" в рамках муниципальной программы Глазуновского района "Развитие образования в Глазуновском районе на 2015-2017 годы"</t>
  </si>
  <si>
    <t>Ф130000</t>
  </si>
  <si>
    <t>Субсидии на реализацию мероприятий подпрограммы "Развитие дополнительного образования в Глазуновском районе на 2015-2017 годы" в рамках муниципальной программы Глазуновского района "Развитие образования в Глазуновском районе на 2015-2017 годы"</t>
  </si>
  <si>
    <t>Ф138536</t>
  </si>
  <si>
    <t>Мероприятия по организации оздоровительной кампании для детей в рамках непрограммной части районного бюджета</t>
  </si>
  <si>
    <t>БФ07085</t>
  </si>
  <si>
    <t>Муниципальная программа Глазуновского района "Нравственное и патриотическое воспитание граждан на 2014-2017 годы"</t>
  </si>
  <si>
    <t>Реализация мероприятий муниципальной программы Глазуновского района "Нравственное и патриотическое воспитание граждан на 2014-2017 годы"</t>
  </si>
  <si>
    <t>Муниципальная программа Глазуновского района "Молодежь Глазуновского района на 2014-2017 годы"</t>
  </si>
  <si>
    <t>Подпрограмма "Духовно-нравственное и гражданско-патриотическое воспитание подростков и молодежи" в рамках муниципальной программы Глазуновского района "Молодежь Глазуновского района на 2014-2017 годы"</t>
  </si>
  <si>
    <t>Реализация мероприятий подпрограммы "Духовно-нравственное и гражданско-патриотическое воспитание подростков и молодежи" в рамках муниципальной программы Глазуновского района "Молодежь Глазуновского района на 2014-2017 годы"</t>
  </si>
  <si>
    <t>Подпрограмма "Профилактика асоциальных явлений в молодежной среде" в рамках муниципальной программы Глазуновского района "Молодежь Глазуновского района на 2014-2017 годы"</t>
  </si>
  <si>
    <t>Реализация мероприятий подпрограммы "Профилактика асоциальных явлений в молодежной среде" в рамках муниципальной программы Глазуновского района "Молодежь Глазуновского района на 2014-2017 годы"</t>
  </si>
  <si>
    <t>Подпрограмма "Поддержка талантливой молодежи и молодежных инициатив" в рамках муниципальной программы Глазуновского района "Молодежь Глазуновского района на 2014-2017 годы"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</si>
</sst>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#,##0\ &quot;р.&quot;;\-#,##0\ &quot;р.&quot;"/>
    <numFmt numFmtId="171" formatCode="#,##0\ &quot;р.&quot;;[Red]\-#,##0\ &quot;р.&quot;"/>
    <numFmt numFmtId="172" formatCode="#,##0.00\ &quot;р.&quot;;\-#,##0.00\ &quot;р.&quot;"/>
    <numFmt numFmtId="173" formatCode="#,##0.00\ &quot;р.&quot;;[Red]\-#,##0.00\ &quot;р.&quot;"/>
    <numFmt numFmtId="174" formatCode="_-* #,##0\ &quot;р.&quot;_-;\-* #,##0\ &quot;р.&quot;_-;_-* &quot;-&quot;\ &quot;р.&quot;_-;_-@_-"/>
    <numFmt numFmtId="175" formatCode="_-* #,##0\ _р_._-;\-* #,##0\ _р_._-;_-* &quot;-&quot;\ _р_._-;_-@_-"/>
    <numFmt numFmtId="176" formatCode="_-* #,##0.00\ &quot;р.&quot;_-;\-* #,##0.00\ &quot;р.&quot;_-;_-* &quot;-&quot;??\ &quot;р.&quot;_-;_-@_-"/>
    <numFmt numFmtId="177" formatCode="_-* #,##0.00\ _р_._-;\-* #,##0.00\ _р_._-;_-* &quot;-&quot;??\ _р_._-;_-@_-"/>
    <numFmt numFmtId="178" formatCode="#,##0.0"/>
    <numFmt numFmtId="179" formatCode="0.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d/mm/yy;@"/>
    <numFmt numFmtId="197" formatCode="0.000%"/>
  </numFmts>
  <fonts count="3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0"/>
    </font>
    <font>
      <sz val="8"/>
      <name val="Tahoma"/>
      <family val="2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i/>
      <sz val="12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sz val="12"/>
      <color indexed="8"/>
      <name val="Arial"/>
      <family val="2"/>
    </font>
    <font>
      <sz val="12"/>
      <color indexed="8"/>
      <name val="Arial Cyr"/>
      <family val="0"/>
    </font>
    <font>
      <b/>
      <sz val="12"/>
      <color indexed="8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279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/>
    </xf>
    <xf numFmtId="0" fontId="23" fillId="0" borderId="0" xfId="0" applyFont="1" applyAlignment="1">
      <alignment/>
    </xf>
    <xf numFmtId="0" fontId="22" fillId="0" borderId="11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/>
    </xf>
    <xf numFmtId="0" fontId="23" fillId="0" borderId="0" xfId="0" applyFont="1" applyFill="1" applyAlignment="1">
      <alignment/>
    </xf>
    <xf numFmtId="164" fontId="22" fillId="0" borderId="11" xfId="0" applyNumberFormat="1" applyFont="1" applyBorder="1" applyAlignment="1">
      <alignment horizontal="right" vertical="center"/>
    </xf>
    <xf numFmtId="164" fontId="23" fillId="0" borderId="11" xfId="0" applyNumberFormat="1" applyFont="1" applyBorder="1" applyAlignment="1">
      <alignment horizontal="right" vertical="center"/>
    </xf>
    <xf numFmtId="0" fontId="22" fillId="0" borderId="11" xfId="0" applyFont="1" applyBorder="1" applyAlignment="1">
      <alignment/>
    </xf>
    <xf numFmtId="0" fontId="22" fillId="0" borderId="11" xfId="0" applyFont="1" applyBorder="1" applyAlignment="1">
      <alignment horizontal="right" vertical="center"/>
    </xf>
    <xf numFmtId="0" fontId="22" fillId="15" borderId="11" xfId="0" applyFont="1" applyFill="1" applyBorder="1" applyAlignment="1">
      <alignment/>
    </xf>
    <xf numFmtId="0" fontId="23" fillId="0" borderId="11" xfId="0" applyFont="1" applyBorder="1" applyAlignment="1">
      <alignment horizontal="right" vertical="center"/>
    </xf>
    <xf numFmtId="0" fontId="25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 horizontal="center"/>
    </xf>
    <xf numFmtId="164" fontId="22" fillId="0" borderId="11" xfId="0" applyNumberFormat="1" applyFont="1" applyBorder="1" applyAlignment="1">
      <alignment horizontal="center" vertical="center"/>
    </xf>
    <xf numFmtId="164" fontId="22" fillId="0" borderId="11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164" fontId="23" fillId="0" borderId="11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vertical="center" wrapText="1"/>
    </xf>
    <xf numFmtId="49" fontId="26" fillId="0" borderId="11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 wrapText="1"/>
    </xf>
    <xf numFmtId="49" fontId="26" fillId="0" borderId="11" xfId="0" applyNumberFormat="1" applyFont="1" applyBorder="1" applyAlignment="1">
      <alignment horizontal="left" vertical="center" wrapText="1"/>
    </xf>
    <xf numFmtId="178" fontId="23" fillId="0" borderId="11" xfId="0" applyNumberFormat="1" applyFont="1" applyBorder="1" applyAlignment="1">
      <alignment horizontal="right"/>
    </xf>
    <xf numFmtId="178" fontId="22" fillId="0" borderId="11" xfId="0" applyNumberFormat="1" applyFont="1" applyBorder="1" applyAlignment="1">
      <alignment horizontal="right"/>
    </xf>
    <xf numFmtId="178" fontId="22" fillId="0" borderId="11" xfId="0" applyNumberFormat="1" applyFont="1" applyBorder="1" applyAlignment="1">
      <alignment/>
    </xf>
    <xf numFmtId="0" fontId="23" fillId="0" borderId="0" xfId="0" applyFont="1" applyAlignment="1">
      <alignment horizontal="center"/>
    </xf>
    <xf numFmtId="0" fontId="22" fillId="0" borderId="0" xfId="0" applyFont="1" applyBorder="1" applyAlignment="1">
      <alignment/>
    </xf>
    <xf numFmtId="196" fontId="22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/>
    </xf>
    <xf numFmtId="164" fontId="23" fillId="0" borderId="11" xfId="0" applyNumberFormat="1" applyFont="1" applyBorder="1" applyAlignment="1">
      <alignment horizontal="center"/>
    </xf>
    <xf numFmtId="0" fontId="27" fillId="0" borderId="11" xfId="0" applyFont="1" applyBorder="1" applyAlignment="1">
      <alignment horizontal="left" vertical="center" wrapText="1"/>
    </xf>
    <xf numFmtId="169" fontId="20" fillId="0" borderId="11" xfId="0" applyNumberFormat="1" applyFont="1" applyBorder="1" applyAlignment="1">
      <alignment horizontal="left" vertical="center" wrapText="1"/>
    </xf>
    <xf numFmtId="169" fontId="20" fillId="0" borderId="0" xfId="0" applyNumberFormat="1" applyFont="1" applyAlignment="1">
      <alignment wrapText="1"/>
    </xf>
    <xf numFmtId="0" fontId="29" fillId="0" borderId="0" xfId="0" applyFont="1" applyAlignment="1">
      <alignment horizontal="right"/>
    </xf>
    <xf numFmtId="0" fontId="20" fillId="0" borderId="0" xfId="55" applyFont="1">
      <alignment/>
      <protection/>
    </xf>
    <xf numFmtId="169" fontId="20" fillId="0" borderId="0" xfId="0" applyNumberFormat="1" applyFont="1" applyAlignment="1">
      <alignment horizontal="right" wrapText="1"/>
    </xf>
    <xf numFmtId="0" fontId="28" fillId="0" borderId="11" xfId="55" applyFont="1" applyBorder="1" applyAlignment="1">
      <alignment horizontal="center" vertical="center" wrapText="1"/>
      <protection/>
    </xf>
    <xf numFmtId="169" fontId="28" fillId="0" borderId="11" xfId="0" applyNumberFormat="1" applyFont="1" applyBorder="1" applyAlignment="1">
      <alignment wrapText="1"/>
    </xf>
    <xf numFmtId="169" fontId="28" fillId="0" borderId="11" xfId="0" applyNumberFormat="1" applyFont="1" applyBorder="1" applyAlignment="1">
      <alignment horizontal="left" vertical="center" wrapText="1"/>
    </xf>
    <xf numFmtId="49" fontId="28" fillId="0" borderId="11" xfId="55" applyNumberFormat="1" applyFont="1" applyBorder="1" applyAlignment="1">
      <alignment horizontal="center" vertical="center" wrapText="1"/>
      <protection/>
    </xf>
    <xf numFmtId="49" fontId="20" fillId="0" borderId="11" xfId="55" applyNumberFormat="1" applyFont="1" applyBorder="1" applyAlignment="1">
      <alignment horizontal="center" vertical="center" wrapText="1"/>
      <protection/>
    </xf>
    <xf numFmtId="169" fontId="20" fillId="0" borderId="11" xfId="0" applyNumberFormat="1" applyFont="1" applyBorder="1" applyAlignment="1">
      <alignment wrapText="1"/>
    </xf>
    <xf numFmtId="0" fontId="20" fillId="0" borderId="11" xfId="53" applyFont="1" applyBorder="1" applyAlignment="1">
      <alignment horizontal="center" vertical="center" wrapText="1"/>
      <protection/>
    </xf>
    <xf numFmtId="0" fontId="20" fillId="0" borderId="11" xfId="55" applyFont="1" applyBorder="1" applyAlignment="1">
      <alignment horizontal="center" vertical="center" wrapText="1"/>
      <protection/>
    </xf>
    <xf numFmtId="0" fontId="20" fillId="0" borderId="11" xfId="54" applyFont="1" applyBorder="1" applyAlignment="1">
      <alignment horizontal="center" vertical="center" wrapText="1"/>
      <protection/>
    </xf>
    <xf numFmtId="0" fontId="28" fillId="0" borderId="0" xfId="55" applyFont="1">
      <alignment/>
      <protection/>
    </xf>
    <xf numFmtId="49" fontId="20" fillId="0" borderId="11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22" fillId="0" borderId="11" xfId="0" applyFont="1" applyBorder="1" applyAlignment="1">
      <alignment wrapText="1"/>
    </xf>
    <xf numFmtId="0" fontId="20" fillId="0" borderId="11" xfId="0" applyFont="1" applyBorder="1" applyAlignment="1">
      <alignment horizontal="left" vertical="center" wrapText="1"/>
    </xf>
    <xf numFmtId="0" fontId="20" fillId="0" borderId="11" xfId="55" applyFont="1" applyBorder="1" applyAlignment="1">
      <alignment horizontal="center" vertical="center"/>
      <protection/>
    </xf>
    <xf numFmtId="169" fontId="20" fillId="0" borderId="11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8" fillId="0" borderId="0" xfId="55" applyFont="1" applyAlignment="1">
      <alignment/>
      <protection/>
    </xf>
    <xf numFmtId="0" fontId="30" fillId="0" borderId="11" xfId="0" applyFont="1" applyBorder="1" applyAlignment="1">
      <alignment horizontal="center" vertical="center" wrapText="1"/>
    </xf>
    <xf numFmtId="0" fontId="20" fillId="0" borderId="11" xfId="53" applyFont="1" applyBorder="1" applyAlignment="1">
      <alignment horizontal="center" vertical="center"/>
      <protection/>
    </xf>
    <xf numFmtId="0" fontId="0" fillId="18" borderId="11" xfId="0" applyFont="1" applyFill="1" applyBorder="1" applyAlignment="1">
      <alignment vertical="top" wrapText="1"/>
    </xf>
    <xf numFmtId="49" fontId="0" fillId="18" borderId="11" xfId="0" applyNumberFormat="1" applyFont="1" applyFill="1" applyBorder="1" applyAlignment="1">
      <alignment horizontal="center" vertical="center" shrinkToFit="1"/>
    </xf>
    <xf numFmtId="169" fontId="20" fillId="0" borderId="11" xfId="0" applyNumberFormat="1" applyFont="1" applyFill="1" applyBorder="1" applyAlignment="1">
      <alignment horizontal="left" vertical="center" wrapText="1"/>
    </xf>
    <xf numFmtId="0" fontId="0" fillId="0" borderId="0" xfId="55" applyFont="1" applyAlignment="1">
      <alignment/>
      <protection/>
    </xf>
    <xf numFmtId="0" fontId="0" fillId="0" borderId="0" xfId="0" applyFont="1" applyAlignment="1">
      <alignment horizontal="right"/>
    </xf>
    <xf numFmtId="0" fontId="20" fillId="0" borderId="0" xfId="55" applyFont="1" applyAlignment="1">
      <alignment horizontal="right"/>
      <protection/>
    </xf>
    <xf numFmtId="0" fontId="29" fillId="0" borderId="11" xfId="0" applyFont="1" applyBorder="1" applyAlignment="1">
      <alignment horizontal="center" vertical="center" wrapText="1"/>
    </xf>
    <xf numFmtId="169" fontId="20" fillId="0" borderId="11" xfId="0" applyNumberFormat="1" applyFont="1" applyBorder="1" applyAlignment="1">
      <alignment horizontal="justify" wrapText="1"/>
    </xf>
    <xf numFmtId="169" fontId="28" fillId="0" borderId="11" xfId="0" applyNumberFormat="1" applyFont="1" applyFill="1" applyBorder="1" applyAlignment="1">
      <alignment horizontal="left" vertical="center" wrapText="1"/>
    </xf>
    <xf numFmtId="1" fontId="20" fillId="0" borderId="11" xfId="55" applyNumberFormat="1" applyFont="1" applyBorder="1" applyAlignment="1">
      <alignment horizontal="center" vertical="center" wrapText="1"/>
      <protection/>
    </xf>
    <xf numFmtId="0" fontId="28" fillId="0" borderId="11" xfId="53" applyFont="1" applyBorder="1" applyAlignment="1">
      <alignment horizontal="center" vertical="center" wrapText="1"/>
      <protection/>
    </xf>
    <xf numFmtId="0" fontId="20" fillId="0" borderId="11" xfId="0" applyFont="1" applyBorder="1" applyAlignment="1">
      <alignment wrapText="1"/>
    </xf>
    <xf numFmtId="0" fontId="20" fillId="0" borderId="11" xfId="0" applyFont="1" applyBorder="1" applyAlignment="1">
      <alignment horizontal="justify" wrapText="1"/>
    </xf>
    <xf numFmtId="49" fontId="20" fillId="0" borderId="11" xfId="53" applyNumberFormat="1" applyFont="1" applyBorder="1" applyAlignment="1">
      <alignment horizontal="center" vertical="center"/>
      <protection/>
    </xf>
    <xf numFmtId="169" fontId="20" fillId="0" borderId="11" xfId="0" applyNumberFormat="1" applyFont="1" applyBorder="1" applyAlignment="1">
      <alignment horizontal="left" wrapText="1"/>
    </xf>
    <xf numFmtId="0" fontId="20" fillId="0" borderId="11" xfId="0" applyFont="1" applyBorder="1" applyAlignment="1">
      <alignment vertical="top" wrapText="1"/>
    </xf>
    <xf numFmtId="0" fontId="20" fillId="0" borderId="11" xfId="55" applyFont="1" applyBorder="1">
      <alignment/>
      <protection/>
    </xf>
    <xf numFmtId="49" fontId="22" fillId="0" borderId="11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169" fontId="22" fillId="15" borderId="11" xfId="0" applyNumberFormat="1" applyFont="1" applyFill="1" applyBorder="1" applyAlignment="1">
      <alignment wrapText="1"/>
    </xf>
    <xf numFmtId="49" fontId="22" fillId="0" borderId="11" xfId="0" applyNumberFormat="1" applyFont="1" applyFill="1" applyBorder="1" applyAlignment="1">
      <alignment horizontal="center" vertical="center"/>
    </xf>
    <xf numFmtId="169" fontId="22" fillId="0" borderId="11" xfId="0" applyNumberFormat="1" applyFont="1" applyBorder="1" applyAlignment="1">
      <alignment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vertical="center" wrapText="1"/>
    </xf>
    <xf numFmtId="0" fontId="22" fillId="0" borderId="11" xfId="0" applyNumberFormat="1" applyFont="1" applyFill="1" applyBorder="1" applyAlignment="1">
      <alignment vertical="center" wrapText="1"/>
    </xf>
    <xf numFmtId="0" fontId="22" fillId="0" borderId="11" xfId="0" applyFont="1" applyBorder="1" applyAlignment="1">
      <alignment horizontal="center" vertical="center" wrapText="1"/>
    </xf>
    <xf numFmtId="49" fontId="22" fillId="15" borderId="11" xfId="0" applyNumberFormat="1" applyFont="1" applyFill="1" applyBorder="1" applyAlignment="1">
      <alignment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15" borderId="11" xfId="0" applyNumberFormat="1" applyFont="1" applyFill="1" applyBorder="1" applyAlignment="1">
      <alignment horizontal="left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vertical="top" wrapText="1"/>
    </xf>
    <xf numFmtId="0" fontId="27" fillId="0" borderId="11" xfId="0" applyFont="1" applyBorder="1" applyAlignment="1">
      <alignment horizontal="center" vertical="top" wrapText="1"/>
    </xf>
    <xf numFmtId="0" fontId="27" fillId="0" borderId="11" xfId="0" applyFont="1" applyBorder="1" applyAlignment="1">
      <alignment vertical="top" wrapText="1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9" fontId="27" fillId="0" borderId="11" xfId="0" applyNumberFormat="1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top" wrapText="1"/>
    </xf>
    <xf numFmtId="0" fontId="23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wrapText="1"/>
    </xf>
    <xf numFmtId="0" fontId="23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right" wrapText="1"/>
    </xf>
    <xf numFmtId="0" fontId="23" fillId="0" borderId="10" xfId="0" applyFont="1" applyBorder="1" applyAlignment="1">
      <alignment horizontal="center" wrapText="1"/>
    </xf>
    <xf numFmtId="49" fontId="23" fillId="15" borderId="11" xfId="0" applyNumberFormat="1" applyFont="1" applyFill="1" applyBorder="1" applyAlignment="1">
      <alignment wrapText="1"/>
    </xf>
    <xf numFmtId="49" fontId="22" fillId="15" borderId="14" xfId="0" applyNumberFormat="1" applyFont="1" applyFill="1" applyBorder="1" applyAlignment="1">
      <alignment wrapText="1"/>
    </xf>
    <xf numFmtId="0" fontId="23" fillId="0" borderId="13" xfId="0" applyFont="1" applyBorder="1" applyAlignment="1">
      <alignment horizontal="left" vertical="center" wrapText="1"/>
    </xf>
    <xf numFmtId="49" fontId="31" fillId="18" borderId="11" xfId="0" applyNumberFormat="1" applyFont="1" applyFill="1" applyBorder="1" applyAlignment="1">
      <alignment horizontal="center" shrinkToFit="1"/>
    </xf>
    <xf numFmtId="49" fontId="32" fillId="18" borderId="11" xfId="0" applyNumberFormat="1" applyFont="1" applyFill="1" applyBorder="1" applyAlignment="1">
      <alignment wrapText="1" shrinkToFit="1"/>
    </xf>
    <xf numFmtId="0" fontId="22" fillId="0" borderId="12" xfId="0" applyFont="1" applyBorder="1" applyAlignment="1">
      <alignment horizontal="center" vertical="top" wrapText="1"/>
    </xf>
    <xf numFmtId="0" fontId="22" fillId="0" borderId="12" xfId="0" applyFont="1" applyBorder="1" applyAlignment="1">
      <alignment vertical="top" wrapText="1"/>
    </xf>
    <xf numFmtId="49" fontId="22" fillId="18" borderId="11" xfId="0" applyNumberFormat="1" applyFont="1" applyFill="1" applyBorder="1" applyAlignment="1">
      <alignment horizontal="center" vertical="top" shrinkToFit="1"/>
    </xf>
    <xf numFmtId="0" fontId="22" fillId="18" borderId="11" xfId="0" applyFont="1" applyFill="1" applyBorder="1" applyAlignment="1">
      <alignment vertical="top" wrapText="1"/>
    </xf>
    <xf numFmtId="49" fontId="22" fillId="0" borderId="11" xfId="0" applyNumberFormat="1" applyFont="1" applyBorder="1" applyAlignment="1">
      <alignment wrapText="1"/>
    </xf>
    <xf numFmtId="0" fontId="27" fillId="0" borderId="11" xfId="0" applyFont="1" applyFill="1" applyBorder="1" applyAlignment="1">
      <alignment wrapText="1"/>
    </xf>
    <xf numFmtId="49" fontId="23" fillId="0" borderId="11" xfId="0" applyNumberFormat="1" applyFont="1" applyFill="1" applyBorder="1" applyAlignment="1">
      <alignment horizontal="center"/>
    </xf>
    <xf numFmtId="169" fontId="23" fillId="0" borderId="11" xfId="0" applyNumberFormat="1" applyFont="1" applyFill="1" applyBorder="1" applyAlignment="1">
      <alignment wrapText="1"/>
    </xf>
    <xf numFmtId="49" fontId="22" fillId="0" borderId="11" xfId="0" applyNumberFormat="1" applyFont="1" applyFill="1" applyBorder="1" applyAlignment="1">
      <alignment horizontal="center"/>
    </xf>
    <xf numFmtId="49" fontId="23" fillId="15" borderId="11" xfId="0" applyNumberFormat="1" applyFont="1" applyFill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178" fontId="23" fillId="0" borderId="11" xfId="0" applyNumberFormat="1" applyFont="1" applyBorder="1" applyAlignment="1">
      <alignment horizontal="center" vertical="center"/>
    </xf>
    <xf numFmtId="178" fontId="22" fillId="0" borderId="11" xfId="0" applyNumberFormat="1" applyFont="1" applyBorder="1" applyAlignment="1">
      <alignment horizontal="center" vertical="center"/>
    </xf>
    <xf numFmtId="178" fontId="27" fillId="0" borderId="11" xfId="0" applyNumberFormat="1" applyFont="1" applyBorder="1" applyAlignment="1">
      <alignment horizontal="center" vertical="center"/>
    </xf>
    <xf numFmtId="178" fontId="33" fillId="0" borderId="11" xfId="0" applyNumberFormat="1" applyFont="1" applyBorder="1" applyAlignment="1">
      <alignment horizontal="center" vertical="center" wrapText="1"/>
    </xf>
    <xf numFmtId="178" fontId="22" fillId="0" borderId="11" xfId="0" applyNumberFormat="1" applyFont="1" applyFill="1" applyBorder="1" applyAlignment="1">
      <alignment horizontal="center" vertical="center"/>
    </xf>
    <xf numFmtId="178" fontId="27" fillId="0" borderId="11" xfId="0" applyNumberFormat="1" applyFont="1" applyFill="1" applyBorder="1" applyAlignment="1">
      <alignment horizontal="center" vertical="center"/>
    </xf>
    <xf numFmtId="0" fontId="20" fillId="0" borderId="0" xfId="53" applyFont="1">
      <alignment/>
      <protection/>
    </xf>
    <xf numFmtId="178" fontId="20" fillId="0" borderId="11" xfId="55" applyNumberFormat="1" applyFont="1" applyBorder="1" applyAlignment="1">
      <alignment horizontal="center" vertical="center"/>
      <protection/>
    </xf>
    <xf numFmtId="49" fontId="20" fillId="0" borderId="11" xfId="53" applyNumberFormat="1" applyFont="1" applyBorder="1" applyAlignment="1">
      <alignment horizontal="center" vertical="center" wrapText="1"/>
      <protection/>
    </xf>
    <xf numFmtId="0" fontId="20" fillId="0" borderId="0" xfId="53" applyFont="1" applyAlignment="1">
      <alignment/>
      <protection/>
    </xf>
    <xf numFmtId="0" fontId="20" fillId="0" borderId="0" xfId="53" applyFont="1" applyAlignment="1">
      <alignment horizontal="right"/>
      <protection/>
    </xf>
    <xf numFmtId="0" fontId="20" fillId="0" borderId="11" xfId="55" applyFont="1" applyBorder="1" applyAlignment="1">
      <alignment horizontal="center" vertical="center" textRotation="90" wrapText="1"/>
      <protection/>
    </xf>
    <xf numFmtId="178" fontId="28" fillId="0" borderId="11" xfId="55" applyNumberFormat="1" applyFont="1" applyBorder="1" applyAlignment="1">
      <alignment horizontal="center" vertical="center"/>
      <protection/>
    </xf>
    <xf numFmtId="169" fontId="29" fillId="0" borderId="11" xfId="0" applyNumberFormat="1" applyFont="1" applyBorder="1" applyAlignment="1">
      <alignment horizontal="left" vertical="center" wrapText="1"/>
    </xf>
    <xf numFmtId="49" fontId="28" fillId="0" borderId="11" xfId="53" applyNumberFormat="1" applyFont="1" applyBorder="1" applyAlignment="1">
      <alignment horizontal="center" vertical="center" wrapText="1"/>
      <protection/>
    </xf>
    <xf numFmtId="49" fontId="20" fillId="0" borderId="11" xfId="53" applyNumberFormat="1" applyFont="1" applyFill="1" applyBorder="1" applyAlignment="1">
      <alignment horizontal="center" vertical="center" wrapText="1"/>
      <protection/>
    </xf>
    <xf numFmtId="0" fontId="0" fillId="18" borderId="11" xfId="0" applyFont="1" applyFill="1" applyBorder="1" applyAlignment="1">
      <alignment vertical="top" wrapText="1"/>
    </xf>
    <xf numFmtId="49" fontId="0" fillId="18" borderId="11" xfId="0" applyNumberFormat="1" applyFont="1" applyFill="1" applyBorder="1" applyAlignment="1">
      <alignment horizontal="center" vertical="top" shrinkToFit="1"/>
    </xf>
    <xf numFmtId="0" fontId="20" fillId="0" borderId="11" xfId="53" applyFont="1" applyBorder="1">
      <alignment/>
      <protection/>
    </xf>
    <xf numFmtId="0" fontId="0" fillId="18" borderId="11" xfId="0" applyFont="1" applyFill="1" applyBorder="1" applyAlignment="1">
      <alignment vertical="top" wrapText="1"/>
    </xf>
    <xf numFmtId="49" fontId="0" fillId="18" borderId="11" xfId="0" applyNumberFormat="1" applyFont="1" applyFill="1" applyBorder="1" applyAlignment="1">
      <alignment horizontal="center" vertical="center" shrinkToFit="1"/>
    </xf>
    <xf numFmtId="169" fontId="20" fillId="0" borderId="15" xfId="0" applyNumberFormat="1" applyFont="1" applyBorder="1" applyAlignment="1">
      <alignment wrapText="1"/>
    </xf>
    <xf numFmtId="178" fontId="20" fillId="0" borderId="11" xfId="55" applyNumberFormat="1" applyFont="1" applyFill="1" applyBorder="1" applyAlignment="1">
      <alignment horizontal="center" vertical="center"/>
      <protection/>
    </xf>
    <xf numFmtId="169" fontId="20" fillId="0" borderId="11" xfId="53" applyNumberFormat="1" applyFont="1" applyBorder="1" applyAlignment="1">
      <alignment horizontal="center" vertical="center" wrapText="1"/>
      <protection/>
    </xf>
    <xf numFmtId="49" fontId="0" fillId="18" borderId="11" xfId="0" applyNumberFormat="1" applyFont="1" applyFill="1" applyBorder="1" applyAlignment="1">
      <alignment horizontal="center" vertical="center" shrinkToFit="1"/>
    </xf>
    <xf numFmtId="0" fontId="0" fillId="0" borderId="0" xfId="55" applyFont="1" applyAlignment="1">
      <alignment/>
      <protection/>
    </xf>
    <xf numFmtId="0" fontId="0" fillId="0" borderId="0" xfId="0" applyFont="1" applyAlignment="1">
      <alignment horizontal="right"/>
    </xf>
    <xf numFmtId="49" fontId="0" fillId="18" borderId="11" xfId="0" applyNumberFormat="1" applyFont="1" applyFill="1" applyBorder="1" applyAlignment="1">
      <alignment horizontal="center" vertical="center" shrinkToFit="1"/>
    </xf>
    <xf numFmtId="49" fontId="0" fillId="18" borderId="11" xfId="0" applyNumberFormat="1" applyFont="1" applyFill="1" applyBorder="1" applyAlignment="1">
      <alignment horizontal="center" vertical="top" shrinkToFit="1"/>
    </xf>
    <xf numFmtId="49" fontId="0" fillId="18" borderId="11" xfId="0" applyNumberFormat="1" applyFont="1" applyFill="1" applyBorder="1" applyAlignment="1">
      <alignment horizontal="center" vertical="center" shrinkToFit="1"/>
    </xf>
    <xf numFmtId="169" fontId="20" fillId="0" borderId="0" xfId="0" applyNumberFormat="1" applyFont="1" applyFill="1" applyAlignment="1">
      <alignment wrapText="1"/>
    </xf>
    <xf numFmtId="0" fontId="28" fillId="0" borderId="0" xfId="55" applyFont="1" applyFill="1" applyAlignment="1">
      <alignment/>
      <protection/>
    </xf>
    <xf numFmtId="49" fontId="28" fillId="0" borderId="0" xfId="55" applyNumberFormat="1" applyFont="1" applyFill="1" applyAlignment="1">
      <alignment/>
      <protection/>
    </xf>
    <xf numFmtId="0" fontId="20" fillId="0" borderId="0" xfId="55" applyFont="1" applyFill="1">
      <alignment/>
      <protection/>
    </xf>
    <xf numFmtId="0" fontId="29" fillId="0" borderId="0" xfId="0" applyFont="1" applyFill="1" applyAlignment="1">
      <alignment horizontal="right"/>
    </xf>
    <xf numFmtId="169" fontId="20" fillId="0" borderId="0" xfId="0" applyNumberFormat="1" applyFont="1" applyFill="1" applyAlignment="1">
      <alignment horizontal="right" wrapText="1"/>
    </xf>
    <xf numFmtId="0" fontId="20" fillId="0" borderId="0" xfId="55" applyFont="1" applyFill="1" applyAlignment="1">
      <alignment horizontal="right"/>
      <protection/>
    </xf>
    <xf numFmtId="49" fontId="20" fillId="0" borderId="0" xfId="55" applyNumberFormat="1" applyFont="1" applyFill="1" applyAlignment="1">
      <alignment horizontal="right"/>
      <protection/>
    </xf>
    <xf numFmtId="0" fontId="20" fillId="0" borderId="0" xfId="55" applyFont="1" applyFill="1" applyBorder="1" applyAlignment="1">
      <alignment horizontal="right"/>
      <protection/>
    </xf>
    <xf numFmtId="0" fontId="20" fillId="0" borderId="11" xfId="55" applyFont="1" applyFill="1" applyBorder="1" applyAlignment="1">
      <alignment horizontal="center" vertical="center" wrapText="1"/>
      <protection/>
    </xf>
    <xf numFmtId="49" fontId="20" fillId="0" borderId="11" xfId="55" applyNumberFormat="1" applyFont="1" applyFill="1" applyBorder="1" applyAlignment="1">
      <alignment horizontal="center" vertical="center" wrapText="1"/>
      <protection/>
    </xf>
    <xf numFmtId="0" fontId="29" fillId="0" borderId="11" xfId="55" applyFont="1" applyFill="1" applyBorder="1" applyAlignment="1">
      <alignment horizontal="center" vertical="center" wrapText="1"/>
      <protection/>
    </xf>
    <xf numFmtId="0" fontId="28" fillId="0" borderId="11" xfId="55" applyFont="1" applyFill="1" applyBorder="1" applyAlignment="1">
      <alignment horizontal="center" vertical="center"/>
      <protection/>
    </xf>
    <xf numFmtId="0" fontId="28" fillId="0" borderId="14" xfId="55" applyFont="1" applyFill="1" applyBorder="1" applyAlignment="1">
      <alignment horizontal="center" wrapText="1"/>
      <protection/>
    </xf>
    <xf numFmtId="0" fontId="28" fillId="0" borderId="11" xfId="55" applyFont="1" applyFill="1" applyBorder="1" applyAlignment="1">
      <alignment horizontal="center" wrapText="1"/>
      <protection/>
    </xf>
    <xf numFmtId="169" fontId="28" fillId="0" borderId="11" xfId="0" applyNumberFormat="1" applyFont="1" applyFill="1" applyBorder="1" applyAlignment="1">
      <alignment wrapText="1"/>
    </xf>
    <xf numFmtId="164" fontId="28" fillId="0" borderId="11" xfId="55" applyNumberFormat="1" applyFont="1" applyFill="1" applyBorder="1" applyAlignment="1">
      <alignment horizontal="right" vertical="center"/>
      <protection/>
    </xf>
    <xf numFmtId="49" fontId="28" fillId="0" borderId="11" xfId="55" applyNumberFormat="1" applyFont="1" applyFill="1" applyBorder="1" applyAlignment="1">
      <alignment horizontal="center" vertical="center" wrapText="1"/>
      <protection/>
    </xf>
    <xf numFmtId="0" fontId="28" fillId="0" borderId="11" xfId="55" applyFont="1" applyFill="1" applyBorder="1" applyAlignment="1">
      <alignment horizontal="center" vertical="center" wrapText="1"/>
      <protection/>
    </xf>
    <xf numFmtId="164" fontId="28" fillId="0" borderId="11" xfId="55" applyNumberFormat="1" applyFont="1" applyFill="1" applyBorder="1" applyAlignment="1">
      <alignment horizontal="center" vertical="center"/>
      <protection/>
    </xf>
    <xf numFmtId="178" fontId="28" fillId="0" borderId="11" xfId="55" applyNumberFormat="1" applyFont="1" applyFill="1" applyBorder="1" applyAlignment="1">
      <alignment horizontal="center" vertical="center"/>
      <protection/>
    </xf>
    <xf numFmtId="169" fontId="20" fillId="0" borderId="11" xfId="0" applyNumberFormat="1" applyFont="1" applyFill="1" applyBorder="1" applyAlignment="1">
      <alignment wrapText="1"/>
    </xf>
    <xf numFmtId="0" fontId="20" fillId="0" borderId="11" xfId="54" applyFont="1" applyFill="1" applyBorder="1" applyAlignment="1">
      <alignment horizontal="center" vertical="center" wrapText="1"/>
      <protection/>
    </xf>
    <xf numFmtId="164" fontId="20" fillId="0" borderId="11" xfId="55" applyNumberFormat="1" applyFont="1" applyFill="1" applyBorder="1" applyAlignment="1">
      <alignment horizontal="center" vertical="center"/>
      <protection/>
    </xf>
    <xf numFmtId="0" fontId="20" fillId="0" borderId="11" xfId="53" applyFont="1" applyFill="1" applyBorder="1" applyAlignment="1">
      <alignment horizontal="center" vertical="center" wrapText="1"/>
      <protection/>
    </xf>
    <xf numFmtId="169" fontId="20" fillId="0" borderId="13" xfId="0" applyNumberFormat="1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vertical="top" wrapText="1"/>
    </xf>
    <xf numFmtId="0" fontId="20" fillId="0" borderId="11" xfId="54" applyFont="1" applyFill="1" applyBorder="1" applyAlignment="1">
      <alignment horizontal="center" wrapText="1"/>
      <protection/>
    </xf>
    <xf numFmtId="49" fontId="20" fillId="0" borderId="11" xfId="54" applyNumberFormat="1" applyFont="1" applyFill="1" applyBorder="1" applyAlignment="1">
      <alignment horizontal="center" wrapText="1"/>
      <protection/>
    </xf>
    <xf numFmtId="0" fontId="28" fillId="0" borderId="0" xfId="55" applyFont="1" applyFill="1">
      <alignment/>
      <protection/>
    </xf>
    <xf numFmtId="0" fontId="20" fillId="0" borderId="12" xfId="54" applyFont="1" applyFill="1" applyBorder="1" applyAlignment="1">
      <alignment horizontal="center" vertical="center" wrapText="1"/>
      <protection/>
    </xf>
    <xf numFmtId="49" fontId="20" fillId="0" borderId="13" xfId="55" applyNumberFormat="1" applyFont="1" applyFill="1" applyBorder="1" applyAlignment="1">
      <alignment horizontal="center" vertical="center" wrapText="1"/>
      <protection/>
    </xf>
    <xf numFmtId="169" fontId="20" fillId="0" borderId="11" xfId="0" applyNumberFormat="1" applyFont="1" applyFill="1" applyBorder="1" applyAlignment="1">
      <alignment horizontal="justify" wrapText="1"/>
    </xf>
    <xf numFmtId="164" fontId="20" fillId="0" borderId="12" xfId="55" applyNumberFormat="1" applyFont="1" applyFill="1" applyBorder="1" applyAlignment="1">
      <alignment horizontal="center" vertical="center"/>
      <protection/>
    </xf>
    <xf numFmtId="178" fontId="20" fillId="0" borderId="12" xfId="55" applyNumberFormat="1" applyFont="1" applyFill="1" applyBorder="1" applyAlignment="1">
      <alignment horizontal="center" vertical="center"/>
      <protection/>
    </xf>
    <xf numFmtId="49" fontId="20" fillId="0" borderId="14" xfId="55" applyNumberFormat="1" applyFont="1" applyFill="1" applyBorder="1" applyAlignment="1">
      <alignment horizontal="center" vertical="center" wrapText="1"/>
      <protection/>
    </xf>
    <xf numFmtId="49" fontId="28" fillId="0" borderId="14" xfId="55" applyNumberFormat="1" applyFont="1" applyFill="1" applyBorder="1" applyAlignment="1">
      <alignment horizontal="center" vertical="center" wrapText="1"/>
      <protection/>
    </xf>
    <xf numFmtId="49" fontId="20" fillId="0" borderId="16" xfId="55" applyNumberFormat="1" applyFont="1" applyFill="1" applyBorder="1" applyAlignment="1">
      <alignment horizontal="center" vertical="center" wrapText="1"/>
      <protection/>
    </xf>
    <xf numFmtId="0" fontId="20" fillId="0" borderId="11" xfId="0" applyFont="1" applyFill="1" applyBorder="1" applyAlignment="1">
      <alignment horizontal="justify" wrapText="1"/>
    </xf>
    <xf numFmtId="169" fontId="20" fillId="0" borderId="12" xfId="0" applyNumberFormat="1" applyFont="1" applyFill="1" applyBorder="1" applyAlignment="1">
      <alignment horizontal="left" vertical="center" wrapText="1"/>
    </xf>
    <xf numFmtId="49" fontId="20" fillId="0" borderId="12" xfId="55" applyNumberFormat="1" applyFont="1" applyFill="1" applyBorder="1" applyAlignment="1">
      <alignment horizontal="center" vertical="center" wrapText="1"/>
      <protection/>
    </xf>
    <xf numFmtId="164" fontId="20" fillId="0" borderId="13" xfId="55" applyNumberFormat="1" applyFont="1" applyFill="1" applyBorder="1" applyAlignment="1">
      <alignment horizontal="center" vertical="center"/>
      <protection/>
    </xf>
    <xf numFmtId="178" fontId="20" fillId="0" borderId="13" xfId="55" applyNumberFormat="1" applyFont="1" applyFill="1" applyBorder="1" applyAlignment="1">
      <alignment horizontal="center" vertical="center"/>
      <protection/>
    </xf>
    <xf numFmtId="169" fontId="20" fillId="0" borderId="11" xfId="0" applyNumberFormat="1" applyFont="1" applyFill="1" applyBorder="1" applyAlignment="1">
      <alignment horizontal="left" wrapText="1"/>
    </xf>
    <xf numFmtId="0" fontId="20" fillId="0" borderId="12" xfId="54" applyFont="1" applyFill="1" applyBorder="1" applyAlignment="1">
      <alignment horizontal="center" wrapText="1"/>
      <protection/>
    </xf>
    <xf numFmtId="0" fontId="20" fillId="0" borderId="11" xfId="53" applyFont="1" applyFill="1" applyBorder="1" applyAlignment="1">
      <alignment horizontal="center" wrapText="1"/>
      <protection/>
    </xf>
    <xf numFmtId="169" fontId="28" fillId="0" borderId="11" xfId="0" applyNumberFormat="1" applyFont="1" applyFill="1" applyBorder="1" applyAlignment="1">
      <alignment horizontal="justify" wrapText="1"/>
    </xf>
    <xf numFmtId="0" fontId="28" fillId="0" borderId="11" xfId="54" applyFont="1" applyFill="1" applyBorder="1" applyAlignment="1">
      <alignment horizontal="center" wrapText="1"/>
      <protection/>
    </xf>
    <xf numFmtId="0" fontId="28" fillId="0" borderId="12" xfId="54" applyFont="1" applyFill="1" applyBorder="1" applyAlignment="1">
      <alignment horizontal="center" wrapText="1"/>
      <protection/>
    </xf>
    <xf numFmtId="49" fontId="20" fillId="0" borderId="15" xfId="54" applyNumberFormat="1" applyFont="1" applyFill="1" applyBorder="1" applyAlignment="1">
      <alignment horizontal="center" vertical="center"/>
      <protection/>
    </xf>
    <xf numFmtId="49" fontId="28" fillId="0" borderId="12" xfId="54" applyNumberFormat="1" applyFont="1" applyFill="1" applyBorder="1" applyAlignment="1">
      <alignment horizontal="center" wrapText="1"/>
      <protection/>
    </xf>
    <xf numFmtId="49" fontId="20" fillId="0" borderId="12" xfId="54" applyNumberFormat="1" applyFont="1" applyFill="1" applyBorder="1" applyAlignment="1">
      <alignment horizontal="center" wrapText="1"/>
      <protection/>
    </xf>
    <xf numFmtId="49" fontId="28" fillId="0" borderId="13" xfId="55" applyNumberFormat="1" applyFont="1" applyFill="1" applyBorder="1" applyAlignment="1">
      <alignment horizontal="center" vertical="center" wrapText="1"/>
      <protection/>
    </xf>
    <xf numFmtId="49" fontId="29" fillId="0" borderId="11" xfId="0" applyNumberFormat="1" applyFont="1" applyFill="1" applyBorder="1" applyAlignment="1">
      <alignment horizontal="center" vertical="center" shrinkToFit="1"/>
    </xf>
    <xf numFmtId="0" fontId="28" fillId="0" borderId="11" xfId="0" applyFont="1" applyFill="1" applyBorder="1" applyAlignment="1">
      <alignment wrapText="1"/>
    </xf>
    <xf numFmtId="0" fontId="20" fillId="0" borderId="11" xfId="0" applyFont="1" applyFill="1" applyBorder="1" applyAlignment="1">
      <alignment wrapText="1"/>
    </xf>
    <xf numFmtId="0" fontId="20" fillId="0" borderId="11" xfId="0" applyFont="1" applyFill="1" applyBorder="1" applyAlignment="1">
      <alignment horizontal="center" vertical="center"/>
    </xf>
    <xf numFmtId="178" fontId="20" fillId="0" borderId="11" xfId="55" applyNumberFormat="1" applyFont="1" applyFill="1" applyBorder="1" applyAlignment="1">
      <alignment horizontal="center" vertical="center" wrapText="1"/>
      <protection/>
    </xf>
    <xf numFmtId="0" fontId="28" fillId="0" borderId="11" xfId="0" applyFont="1" applyFill="1" applyBorder="1" applyAlignment="1">
      <alignment horizontal="left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9" fontId="28" fillId="0" borderId="11" xfId="55" applyNumberFormat="1" applyFont="1" applyFill="1" applyBorder="1" applyAlignment="1">
      <alignment horizontal="center" vertical="center"/>
      <protection/>
    </xf>
    <xf numFmtId="49" fontId="20" fillId="0" borderId="11" xfId="0" applyNumberFormat="1" applyFont="1" applyFill="1" applyBorder="1" applyAlignment="1">
      <alignment horizontal="left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20" fillId="0" borderId="11" xfId="55" applyNumberFormat="1" applyFont="1" applyFill="1" applyBorder="1" applyAlignment="1">
      <alignment horizontal="center" vertical="center"/>
      <protection/>
    </xf>
    <xf numFmtId="0" fontId="20" fillId="0" borderId="11" xfId="55" applyFont="1" applyFill="1" applyBorder="1" applyAlignment="1">
      <alignment horizontal="center" vertical="center"/>
      <protection/>
    </xf>
    <xf numFmtId="164" fontId="20" fillId="0" borderId="11" xfId="0" applyNumberFormat="1" applyFont="1" applyFill="1" applyBorder="1" applyAlignment="1">
      <alignment horizontal="center" vertical="center" wrapText="1"/>
    </xf>
    <xf numFmtId="178" fontId="20" fillId="0" borderId="11" xfId="0" applyNumberFormat="1" applyFont="1" applyFill="1" applyBorder="1" applyAlignment="1">
      <alignment horizontal="center" vertical="center" wrapText="1"/>
    </xf>
    <xf numFmtId="49" fontId="20" fillId="0" borderId="0" xfId="55" applyNumberFormat="1" applyFont="1" applyFill="1">
      <alignment/>
      <protection/>
    </xf>
    <xf numFmtId="178" fontId="20" fillId="0" borderId="0" xfId="55" applyNumberFormat="1" applyFont="1" applyFill="1" applyAlignment="1">
      <alignment horizontal="center" vertical="center"/>
      <protection/>
    </xf>
    <xf numFmtId="178" fontId="20" fillId="0" borderId="0" xfId="55" applyNumberFormat="1" applyFont="1" applyFill="1" applyBorder="1" applyAlignment="1">
      <alignment horizontal="center" vertical="center"/>
      <protection/>
    </xf>
    <xf numFmtId="2" fontId="20" fillId="0" borderId="0" xfId="55" applyNumberFormat="1" applyFont="1" applyFill="1">
      <alignment/>
      <protection/>
    </xf>
    <xf numFmtId="164" fontId="20" fillId="0" borderId="0" xfId="55" applyNumberFormat="1" applyFont="1" applyFill="1">
      <alignment/>
      <protection/>
    </xf>
    <xf numFmtId="0" fontId="0" fillId="0" borderId="0" xfId="55" applyFont="1" applyFill="1" applyAlignment="1">
      <alignment/>
      <protection/>
    </xf>
    <xf numFmtId="49" fontId="0" fillId="0" borderId="0" xfId="55" applyNumberFormat="1" applyFont="1" applyFill="1" applyAlignment="1">
      <alignment/>
      <protection/>
    </xf>
    <xf numFmtId="0" fontId="0" fillId="0" borderId="0" xfId="0" applyFont="1" applyFill="1" applyAlignment="1">
      <alignment horizontal="right"/>
    </xf>
    <xf numFmtId="0" fontId="0" fillId="0" borderId="11" xfId="0" applyFont="1" applyFill="1" applyBorder="1" applyAlignment="1">
      <alignment vertical="top" wrapText="1"/>
    </xf>
    <xf numFmtId="49" fontId="0" fillId="0" borderId="11" xfId="0" applyNumberFormat="1" applyFont="1" applyFill="1" applyBorder="1" applyAlignment="1">
      <alignment horizontal="center" vertical="center" shrinkToFit="1"/>
    </xf>
    <xf numFmtId="178" fontId="0" fillId="0" borderId="11" xfId="55" applyNumberFormat="1" applyFont="1" applyFill="1" applyBorder="1" applyAlignment="1">
      <alignment horizontal="center" vertical="center"/>
      <protection/>
    </xf>
    <xf numFmtId="49" fontId="0" fillId="0" borderId="11" xfId="0" applyNumberFormat="1" applyFont="1" applyFill="1" applyBorder="1" applyAlignment="1">
      <alignment horizontal="center" vertical="top" shrinkToFit="1"/>
    </xf>
    <xf numFmtId="0" fontId="0" fillId="0" borderId="11" xfId="0" applyFont="1" applyFill="1" applyBorder="1" applyAlignment="1">
      <alignment vertical="top" wrapText="1"/>
    </xf>
    <xf numFmtId="164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8" fillId="0" borderId="0" xfId="55" applyFont="1" applyAlignment="1">
      <alignment horizontal="right"/>
      <protection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/>
    </xf>
    <xf numFmtId="164" fontId="29" fillId="0" borderId="11" xfId="0" applyNumberFormat="1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0" fontId="26" fillId="0" borderId="13" xfId="0" applyFont="1" applyBorder="1" applyAlignment="1">
      <alignment horizontal="center" vertical="center"/>
    </xf>
    <xf numFmtId="178" fontId="26" fillId="0" borderId="11" xfId="0" applyNumberFormat="1" applyFont="1" applyBorder="1" applyAlignment="1">
      <alignment horizontal="center" vertical="center" wrapText="1"/>
    </xf>
    <xf numFmtId="178" fontId="26" fillId="0" borderId="11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/>
    </xf>
    <xf numFmtId="178" fontId="25" fillId="0" borderId="11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0" fontId="28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0" fillId="0" borderId="10" xfId="55" applyFont="1" applyBorder="1" applyAlignment="1">
      <alignment horizontal="right"/>
      <protection/>
    </xf>
    <xf numFmtId="0" fontId="28" fillId="0" borderId="0" xfId="55" applyFont="1" applyBorder="1" applyAlignment="1">
      <alignment horizontal="center" vertical="center" wrapText="1"/>
      <protection/>
    </xf>
    <xf numFmtId="0" fontId="28" fillId="0" borderId="0" xfId="55" applyFont="1" applyFill="1" applyBorder="1" applyAlignment="1">
      <alignment horizontal="center" vertical="center" wrapText="1"/>
      <protection/>
    </xf>
    <xf numFmtId="0" fontId="20" fillId="0" borderId="10" xfId="55" applyFont="1" applyFill="1" applyBorder="1" applyAlignment="1">
      <alignment horizontal="right"/>
      <protection/>
    </xf>
    <xf numFmtId="169" fontId="20" fillId="0" borderId="11" xfId="0" applyNumberFormat="1" applyFont="1" applyFill="1" applyBorder="1" applyAlignment="1">
      <alignment horizontal="center" vertical="center" wrapText="1"/>
    </xf>
    <xf numFmtId="0" fontId="20" fillId="0" borderId="11" xfId="55" applyFont="1" applyFill="1" applyBorder="1" applyAlignment="1">
      <alignment horizontal="center" vertical="center" wrapText="1"/>
      <protection/>
    </xf>
    <xf numFmtId="49" fontId="20" fillId="0" borderId="11" xfId="55" applyNumberFormat="1" applyFont="1" applyFill="1" applyBorder="1" applyAlignment="1">
      <alignment horizontal="center" vertical="center" wrapText="1"/>
      <protection/>
    </xf>
    <xf numFmtId="0" fontId="29" fillId="0" borderId="11" xfId="55" applyFont="1" applyFill="1" applyBorder="1" applyAlignment="1">
      <alignment horizontal="center" vertical="center" wrapText="1"/>
      <protection/>
    </xf>
    <xf numFmtId="0" fontId="29" fillId="0" borderId="15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8" fillId="0" borderId="11" xfId="55" applyFont="1" applyFill="1" applyBorder="1" applyAlignment="1">
      <alignment horizontal="center" vertical="center"/>
      <protection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22" fillId="0" borderId="10" xfId="0" applyFont="1" applyBorder="1" applyAlignment="1">
      <alignment horizontal="right"/>
    </xf>
    <xf numFmtId="0" fontId="25" fillId="0" borderId="0" xfId="0" applyFont="1" applyAlignment="1">
      <alignment horizontal="center"/>
    </xf>
    <xf numFmtId="0" fontId="0" fillId="0" borderId="10" xfId="0" applyFont="1" applyBorder="1" applyAlignment="1">
      <alignment horizontal="right"/>
    </xf>
    <xf numFmtId="0" fontId="29" fillId="0" borderId="0" xfId="0" applyFont="1" applyAlignment="1">
      <alignment horizontal="center"/>
    </xf>
    <xf numFmtId="0" fontId="26" fillId="0" borderId="10" xfId="0" applyFont="1" applyBorder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4-2016" xfId="53"/>
    <cellStyle name="Обычный_Приложения 2014-2016l" xfId="54"/>
    <cellStyle name="Обычный_Приложения2013-201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vv\&#1056;&#1072;&#1073;&#1086;&#1095;&#1080;&#1081;%20&#1089;&#1090;&#1086;&#1083;\blank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"/>
      <sheetName val="Таблица2"/>
      <sheetName val="Таблица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3:D34"/>
  <sheetViews>
    <sheetView view="pageBreakPreview" zoomScale="60" workbookViewId="0" topLeftCell="A11">
      <selection activeCell="E32" sqref="E32"/>
    </sheetView>
  </sheetViews>
  <sheetFormatPr defaultColWidth="9.00390625" defaultRowHeight="12.75"/>
  <cols>
    <col min="1" max="1" width="23.375" style="1" customWidth="1"/>
    <col min="2" max="2" width="60.625" style="1" customWidth="1"/>
    <col min="3" max="3" width="14.375" style="1" customWidth="1"/>
    <col min="4" max="4" width="13.625" style="1" customWidth="1"/>
    <col min="5" max="16384" width="9.125" style="1" customWidth="1"/>
  </cols>
  <sheetData>
    <row r="3" ht="12.75" customHeight="1">
      <c r="D3" s="3" t="s">
        <v>460</v>
      </c>
    </row>
    <row r="4" ht="15.75" customHeight="1">
      <c r="D4" s="5" t="s">
        <v>572</v>
      </c>
    </row>
    <row r="5" ht="18" customHeight="1">
      <c r="D5" s="5" t="s">
        <v>250</v>
      </c>
    </row>
    <row r="6" spans="3:4" ht="12.75" customHeight="1">
      <c r="C6" s="5"/>
      <c r="D6" s="4"/>
    </row>
    <row r="7" spans="1:4" ht="15.75">
      <c r="A7" s="259" t="s">
        <v>32</v>
      </c>
      <c r="B7" s="259"/>
      <c r="C7" s="259"/>
      <c r="D7" s="259"/>
    </row>
    <row r="8" spans="1:4" ht="15.75">
      <c r="A8" s="259" t="s">
        <v>254</v>
      </c>
      <c r="B8" s="259"/>
      <c r="C8" s="259"/>
      <c r="D8" s="259"/>
    </row>
    <row r="10" spans="1:3" ht="15">
      <c r="A10" s="258"/>
      <c r="B10" s="258"/>
      <c r="C10" s="258"/>
    </row>
    <row r="11" spans="1:4" ht="30">
      <c r="A11" s="20" t="s">
        <v>31</v>
      </c>
      <c r="B11" s="20" t="s">
        <v>99</v>
      </c>
      <c r="C11" s="20" t="s">
        <v>163</v>
      </c>
      <c r="D11" s="20" t="s">
        <v>164</v>
      </c>
    </row>
    <row r="12" spans="1:4" ht="15.75">
      <c r="A12" s="27"/>
      <c r="B12" s="11" t="s">
        <v>33</v>
      </c>
      <c r="C12" s="31">
        <f>C13</f>
        <v>-3419.2999999999884</v>
      </c>
      <c r="D12" s="31">
        <f>D13</f>
        <v>-1442.3000000000175</v>
      </c>
    </row>
    <row r="13" spans="1:4" ht="28.5">
      <c r="A13" s="28" t="s">
        <v>34</v>
      </c>
      <c r="B13" s="29" t="s">
        <v>106</v>
      </c>
      <c r="C13" s="32">
        <f>C14+C18</f>
        <v>-3419.2999999999884</v>
      </c>
      <c r="D13" s="33">
        <f>D14+D18</f>
        <v>-1442.3000000000175</v>
      </c>
    </row>
    <row r="14" spans="1:4" ht="15">
      <c r="A14" s="28" t="s">
        <v>35</v>
      </c>
      <c r="B14" s="29" t="s">
        <v>36</v>
      </c>
      <c r="C14" s="32">
        <f aca="true" t="shared" si="0" ref="C14:D16">C15</f>
        <v>-187327.3</v>
      </c>
      <c r="D14" s="33">
        <f t="shared" si="0"/>
        <v>-142430.7</v>
      </c>
    </row>
    <row r="15" spans="1:4" ht="15">
      <c r="A15" s="28" t="s">
        <v>37</v>
      </c>
      <c r="B15" s="29" t="s">
        <v>38</v>
      </c>
      <c r="C15" s="32">
        <f t="shared" si="0"/>
        <v>-187327.3</v>
      </c>
      <c r="D15" s="33">
        <f t="shared" si="0"/>
        <v>-142430.7</v>
      </c>
    </row>
    <row r="16" spans="1:4" ht="15">
      <c r="A16" s="28" t="s">
        <v>39</v>
      </c>
      <c r="B16" s="29" t="s">
        <v>40</v>
      </c>
      <c r="C16" s="32">
        <f t="shared" si="0"/>
        <v>-187327.3</v>
      </c>
      <c r="D16" s="33">
        <f t="shared" si="0"/>
        <v>-142430.7</v>
      </c>
    </row>
    <row r="17" spans="1:4" ht="28.5">
      <c r="A17" s="28" t="s">
        <v>41</v>
      </c>
      <c r="B17" s="30" t="s">
        <v>581</v>
      </c>
      <c r="C17" s="32">
        <v>-187327.3</v>
      </c>
      <c r="D17" s="33">
        <v>-142430.7</v>
      </c>
    </row>
    <row r="18" spans="1:4" ht="15">
      <c r="A18" s="28" t="s">
        <v>42</v>
      </c>
      <c r="B18" s="29" t="s">
        <v>43</v>
      </c>
      <c r="C18" s="32">
        <f aca="true" t="shared" si="1" ref="C18:D20">C19</f>
        <v>183908</v>
      </c>
      <c r="D18" s="33">
        <f t="shared" si="1"/>
        <v>140988.4</v>
      </c>
    </row>
    <row r="19" spans="1:4" ht="15">
      <c r="A19" s="28" t="s">
        <v>44</v>
      </c>
      <c r="B19" s="29" t="s">
        <v>45</v>
      </c>
      <c r="C19" s="32">
        <f t="shared" si="1"/>
        <v>183908</v>
      </c>
      <c r="D19" s="33">
        <f t="shared" si="1"/>
        <v>140988.4</v>
      </c>
    </row>
    <row r="20" spans="1:4" ht="28.5">
      <c r="A20" s="28" t="s">
        <v>46</v>
      </c>
      <c r="B20" s="29" t="s">
        <v>47</v>
      </c>
      <c r="C20" s="32">
        <f t="shared" si="1"/>
        <v>183908</v>
      </c>
      <c r="D20" s="33">
        <f t="shared" si="1"/>
        <v>140988.4</v>
      </c>
    </row>
    <row r="21" spans="1:4" ht="28.5">
      <c r="A21" s="28" t="s">
        <v>48</v>
      </c>
      <c r="B21" s="30" t="s">
        <v>94</v>
      </c>
      <c r="C21" s="32">
        <v>183908</v>
      </c>
      <c r="D21" s="33">
        <v>140988.4</v>
      </c>
    </row>
    <row r="34" ht="15">
      <c r="C34" s="1" t="s">
        <v>412</v>
      </c>
    </row>
  </sheetData>
  <mergeCells count="3">
    <mergeCell ref="A10:C10"/>
    <mergeCell ref="A7:D7"/>
    <mergeCell ref="A8:D8"/>
  </mergeCells>
  <printOptions/>
  <pageMargins left="0.91" right="0.2" top="0.55" bottom="1" header="0.5" footer="0.5"/>
  <pageSetup horizontalDpi="600" verticalDpi="6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2"/>
  <dimension ref="A2:E14"/>
  <sheetViews>
    <sheetView view="pageBreakPreview" zoomScale="60" workbookViewId="0" topLeftCell="A1">
      <selection activeCell="E32" sqref="E32"/>
    </sheetView>
  </sheetViews>
  <sheetFormatPr defaultColWidth="9.00390625" defaultRowHeight="12.75"/>
  <cols>
    <col min="1" max="1" width="38.125" style="241" customWidth="1"/>
    <col min="2" max="2" width="15.375" style="241" customWidth="1"/>
    <col min="3" max="3" width="13.375" style="241" customWidth="1"/>
    <col min="4" max="4" width="16.375" style="241" customWidth="1"/>
    <col min="5" max="5" width="21.375" style="241" customWidth="1"/>
    <col min="6" max="16384" width="9.125" style="241" customWidth="1"/>
  </cols>
  <sheetData>
    <row r="2" ht="12.75">
      <c r="E2" s="242" t="s">
        <v>324</v>
      </c>
    </row>
    <row r="3" spans="1:5" ht="12.75">
      <c r="A3" s="156"/>
      <c r="B3" s="156"/>
      <c r="E3" s="156" t="s">
        <v>572</v>
      </c>
    </row>
    <row r="4" spans="1:5" ht="12.75">
      <c r="A4" s="156"/>
      <c r="B4" s="156"/>
      <c r="E4" s="71" t="s">
        <v>250</v>
      </c>
    </row>
    <row r="5" spans="1:2" ht="12.75">
      <c r="A5" s="156"/>
      <c r="B5" s="156"/>
    </row>
    <row r="6" spans="1:2" ht="12.75">
      <c r="A6" s="156"/>
      <c r="B6" s="156"/>
    </row>
    <row r="7" spans="1:5" ht="12.75">
      <c r="A7" s="277" t="s">
        <v>49</v>
      </c>
      <c r="B7" s="277"/>
      <c r="C7" s="277"/>
      <c r="D7" s="277"/>
      <c r="E7" s="277"/>
    </row>
    <row r="8" spans="1:5" ht="12.75">
      <c r="A8" s="277" t="s">
        <v>50</v>
      </c>
      <c r="B8" s="277"/>
      <c r="C8" s="277"/>
      <c r="D8" s="277"/>
      <c r="E8" s="277"/>
    </row>
    <row r="9" spans="1:5" ht="12.75">
      <c r="A9" s="277" t="s">
        <v>325</v>
      </c>
      <c r="B9" s="277"/>
      <c r="C9" s="277"/>
      <c r="D9" s="277"/>
      <c r="E9" s="277"/>
    </row>
    <row r="10" spans="1:5" ht="12.75">
      <c r="A10" s="277" t="s">
        <v>326</v>
      </c>
      <c r="B10" s="277"/>
      <c r="C10" s="277"/>
      <c r="D10" s="277"/>
      <c r="E10" s="277"/>
    </row>
    <row r="11" spans="1:2" ht="12.75">
      <c r="A11" s="276"/>
      <c r="B11" s="276"/>
    </row>
    <row r="12" spans="1:5" ht="46.5" customHeight="1">
      <c r="A12" s="73" t="s">
        <v>101</v>
      </c>
      <c r="B12" s="20" t="s">
        <v>163</v>
      </c>
      <c r="C12" s="20" t="s">
        <v>164</v>
      </c>
      <c r="D12" s="20" t="s">
        <v>503</v>
      </c>
      <c r="E12" s="20" t="s">
        <v>165</v>
      </c>
    </row>
    <row r="13" spans="1:5" ht="12.75">
      <c r="A13" s="243" t="s">
        <v>411</v>
      </c>
      <c r="B13" s="244">
        <v>196.6</v>
      </c>
      <c r="C13" s="240">
        <v>196.6</v>
      </c>
      <c r="D13" s="245">
        <f>C13/B13*100</f>
        <v>100</v>
      </c>
      <c r="E13" s="240">
        <f>B13-C13</f>
        <v>0</v>
      </c>
    </row>
    <row r="14" spans="1:5" s="58" customFormat="1" ht="21.75" customHeight="1">
      <c r="A14" s="246" t="s">
        <v>379</v>
      </c>
      <c r="B14" s="247">
        <f>B13</f>
        <v>196.6</v>
      </c>
      <c r="C14" s="247">
        <f>C13</f>
        <v>196.6</v>
      </c>
      <c r="D14" s="248">
        <f>C14/B14*100</f>
        <v>100</v>
      </c>
      <c r="E14" s="247">
        <f>B14-C14</f>
        <v>0</v>
      </c>
    </row>
  </sheetData>
  <mergeCells count="5">
    <mergeCell ref="A11:B11"/>
    <mergeCell ref="A7:E7"/>
    <mergeCell ref="A8:E8"/>
    <mergeCell ref="A9:E9"/>
    <mergeCell ref="A10:E10"/>
  </mergeCells>
  <printOptions/>
  <pageMargins left="0.9" right="0.2" top="0.7" bottom="1" header="1.49" footer="0.5"/>
  <pageSetup horizontalDpi="600" verticalDpi="600" orientation="portrait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5"/>
  <dimension ref="A2:E15"/>
  <sheetViews>
    <sheetView view="pageBreakPreview" zoomScale="60" workbookViewId="0" topLeftCell="A1">
      <selection activeCell="E32" sqref="E32"/>
    </sheetView>
  </sheetViews>
  <sheetFormatPr defaultColWidth="9.00390625" defaultRowHeight="12.75"/>
  <cols>
    <col min="1" max="1" width="31.875" style="249" customWidth="1"/>
    <col min="2" max="2" width="17.25390625" style="249" customWidth="1"/>
    <col min="3" max="3" width="16.75390625" style="249" customWidth="1"/>
    <col min="4" max="4" width="14.75390625" style="249" customWidth="1"/>
    <col min="5" max="5" width="26.875" style="249" customWidth="1"/>
    <col min="6" max="16384" width="9.125" style="249" customWidth="1"/>
  </cols>
  <sheetData>
    <row r="2" ht="14.25">
      <c r="E2" s="242" t="s">
        <v>327</v>
      </c>
    </row>
    <row r="3" spans="1:5" ht="14.25">
      <c r="A3" s="250"/>
      <c r="B3" s="250"/>
      <c r="E3" s="71" t="s">
        <v>572</v>
      </c>
    </row>
    <row r="4" spans="1:5" ht="14.25">
      <c r="A4" s="250"/>
      <c r="B4" s="250"/>
      <c r="E4" s="71" t="s">
        <v>250</v>
      </c>
    </row>
    <row r="5" spans="1:2" ht="14.25">
      <c r="A5" s="250"/>
      <c r="B5" s="250"/>
    </row>
    <row r="6" spans="1:2" ht="14.25">
      <c r="A6" s="250"/>
      <c r="B6" s="250"/>
    </row>
    <row r="7" spans="1:5" ht="15">
      <c r="A7" s="275" t="s">
        <v>49</v>
      </c>
      <c r="B7" s="275"/>
      <c r="C7" s="275"/>
      <c r="D7" s="275"/>
      <c r="E7" s="275"/>
    </row>
    <row r="8" spans="1:5" ht="15">
      <c r="A8" s="275" t="s">
        <v>328</v>
      </c>
      <c r="B8" s="275"/>
      <c r="C8" s="275"/>
      <c r="D8" s="275"/>
      <c r="E8" s="275"/>
    </row>
    <row r="9" spans="1:5" ht="15">
      <c r="A9" s="275" t="s">
        <v>329</v>
      </c>
      <c r="B9" s="275"/>
      <c r="C9" s="275"/>
      <c r="D9" s="275"/>
      <c r="E9" s="275"/>
    </row>
    <row r="10" spans="1:5" ht="15">
      <c r="A10" s="275" t="s">
        <v>330</v>
      </c>
      <c r="B10" s="275"/>
      <c r="C10" s="275"/>
      <c r="D10" s="275"/>
      <c r="E10" s="275"/>
    </row>
    <row r="11" spans="1:3" ht="15">
      <c r="A11" s="63"/>
      <c r="B11" s="63"/>
      <c r="C11" s="63"/>
    </row>
    <row r="12" spans="1:2" ht="14.25">
      <c r="A12" s="278"/>
      <c r="B12" s="278"/>
    </row>
    <row r="13" spans="1:5" ht="46.5" customHeight="1">
      <c r="A13" s="20" t="s">
        <v>101</v>
      </c>
      <c r="B13" s="20" t="s">
        <v>163</v>
      </c>
      <c r="C13" s="20" t="s">
        <v>164</v>
      </c>
      <c r="D13" s="20" t="s">
        <v>503</v>
      </c>
      <c r="E13" s="20" t="s">
        <v>165</v>
      </c>
    </row>
    <row r="14" spans="1:5" ht="14.25">
      <c r="A14" s="251" t="s">
        <v>331</v>
      </c>
      <c r="B14" s="252">
        <v>80</v>
      </c>
      <c r="C14" s="253">
        <v>80</v>
      </c>
      <c r="D14" s="253">
        <f>C14/B14*100</f>
        <v>100</v>
      </c>
      <c r="E14" s="253">
        <f>B14-C14</f>
        <v>0</v>
      </c>
    </row>
    <row r="15" spans="1:5" s="256" customFormat="1" ht="21.75" customHeight="1">
      <c r="A15" s="254" t="s">
        <v>379</v>
      </c>
      <c r="B15" s="255">
        <f>B14</f>
        <v>80</v>
      </c>
      <c r="C15" s="255">
        <f>C14</f>
        <v>80</v>
      </c>
      <c r="D15" s="255">
        <f>C15/B15*100</f>
        <v>100</v>
      </c>
      <c r="E15" s="255">
        <f>B15-C15</f>
        <v>0</v>
      </c>
    </row>
  </sheetData>
  <mergeCells count="5">
    <mergeCell ref="A12:B12"/>
    <mergeCell ref="A7:E7"/>
    <mergeCell ref="A8:E8"/>
    <mergeCell ref="A9:E9"/>
    <mergeCell ref="A10:E10"/>
  </mergeCells>
  <printOptions/>
  <pageMargins left="0.9" right="0.2" top="0.7" bottom="1" header="0.71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B1:G93"/>
  <sheetViews>
    <sheetView view="pageBreakPreview" zoomScale="60" workbookViewId="0" topLeftCell="A32">
      <selection activeCell="E32" sqref="E32"/>
    </sheetView>
  </sheetViews>
  <sheetFormatPr defaultColWidth="9.00390625" defaultRowHeight="12.75"/>
  <cols>
    <col min="1" max="1" width="1.625" style="1" customWidth="1"/>
    <col min="2" max="2" width="26.75390625" style="1" customWidth="1"/>
    <col min="3" max="3" width="90.125" style="111" customWidth="1"/>
    <col min="4" max="4" width="17.25390625" style="1" customWidth="1"/>
    <col min="5" max="5" width="14.75390625" style="1" customWidth="1"/>
    <col min="6" max="6" width="16.875" style="1" customWidth="1"/>
    <col min="7" max="7" width="16.25390625" style="1" customWidth="1"/>
    <col min="8" max="16384" width="9.125" style="1" customWidth="1"/>
  </cols>
  <sheetData>
    <row r="1" spans="3:7" ht="15.75">
      <c r="C1" s="110"/>
      <c r="G1" s="3" t="s">
        <v>586</v>
      </c>
    </row>
    <row r="2" ht="15">
      <c r="G2" s="5" t="s">
        <v>572</v>
      </c>
    </row>
    <row r="3" ht="15">
      <c r="G3" s="5" t="s">
        <v>250</v>
      </c>
    </row>
    <row r="4" spans="2:3" ht="15">
      <c r="B4" s="5"/>
      <c r="C4" s="112"/>
    </row>
    <row r="5" spans="2:7" ht="15.75">
      <c r="B5" s="259" t="s">
        <v>251</v>
      </c>
      <c r="C5" s="259"/>
      <c r="D5" s="259"/>
      <c r="E5" s="259"/>
      <c r="F5" s="259"/>
      <c r="G5" s="259"/>
    </row>
    <row r="6" spans="2:3" ht="15.75">
      <c r="B6" s="6"/>
      <c r="C6" s="113"/>
    </row>
    <row r="7" spans="2:7" s="9" customFormat="1" ht="44.25" customHeight="1">
      <c r="B7" s="7" t="s">
        <v>31</v>
      </c>
      <c r="C7" s="7" t="s">
        <v>99</v>
      </c>
      <c r="D7" s="7" t="s">
        <v>163</v>
      </c>
      <c r="E7" s="7" t="s">
        <v>164</v>
      </c>
      <c r="F7" s="7" t="s">
        <v>503</v>
      </c>
      <c r="G7" s="7" t="s">
        <v>585</v>
      </c>
    </row>
    <row r="8" spans="2:7" s="9" customFormat="1" ht="15.75">
      <c r="B8" s="7"/>
      <c r="C8" s="7" t="s">
        <v>564</v>
      </c>
      <c r="D8" s="130">
        <f>D9+D45</f>
        <v>183908</v>
      </c>
      <c r="E8" s="130">
        <f>E9+E45</f>
        <v>140988.4</v>
      </c>
      <c r="F8" s="130">
        <f>E8/D8*100</f>
        <v>76.66246166561541</v>
      </c>
      <c r="G8" s="130">
        <f>E8-D8</f>
        <v>-42919.600000000006</v>
      </c>
    </row>
    <row r="9" spans="2:7" s="9" customFormat="1" ht="15.75">
      <c r="B9" s="7" t="s">
        <v>185</v>
      </c>
      <c r="C9" s="128" t="s">
        <v>566</v>
      </c>
      <c r="D9" s="130">
        <f>D10+D24</f>
        <v>44551</v>
      </c>
      <c r="E9" s="130">
        <f>E10+E24</f>
        <v>35387.299999999996</v>
      </c>
      <c r="F9" s="130">
        <f aca="true" t="shared" si="0" ref="F9:F79">E9/D9*100</f>
        <v>79.43098920338487</v>
      </c>
      <c r="G9" s="130">
        <f aca="true" t="shared" si="1" ref="G9:G79">E9-D9</f>
        <v>-9163.700000000004</v>
      </c>
    </row>
    <row r="10" spans="2:7" s="9" customFormat="1" ht="15.75">
      <c r="B10" s="7"/>
      <c r="C10" s="129" t="s">
        <v>186</v>
      </c>
      <c r="D10" s="130">
        <f>D11+D12+D13+D14+D15+D16+D17+D18+D22+D19+D20+D21+D23</f>
        <v>41239</v>
      </c>
      <c r="E10" s="130">
        <f>E11+E12+E13+E14+E15+E16+E17+E18+E22+E19+E20+E21+E23</f>
        <v>33013.6</v>
      </c>
      <c r="F10" s="130">
        <f t="shared" si="0"/>
        <v>80.05431751497369</v>
      </c>
      <c r="G10" s="130">
        <f t="shared" si="1"/>
        <v>-8225.400000000001</v>
      </c>
    </row>
    <row r="11" spans="2:7" ht="60">
      <c r="B11" s="86" t="s">
        <v>100</v>
      </c>
      <c r="C11" s="87" t="s">
        <v>211</v>
      </c>
      <c r="D11" s="131">
        <v>32769</v>
      </c>
      <c r="E11" s="131">
        <v>25531</v>
      </c>
      <c r="F11" s="131">
        <f t="shared" si="0"/>
        <v>77.91205102383351</v>
      </c>
      <c r="G11" s="131">
        <f t="shared" si="1"/>
        <v>-7238</v>
      </c>
    </row>
    <row r="12" spans="2:7" ht="90">
      <c r="B12" s="86" t="s">
        <v>64</v>
      </c>
      <c r="C12" s="87" t="s">
        <v>116</v>
      </c>
      <c r="D12" s="131">
        <v>110</v>
      </c>
      <c r="E12" s="131">
        <v>44.7</v>
      </c>
      <c r="F12" s="131">
        <f t="shared" si="0"/>
        <v>40.63636363636364</v>
      </c>
      <c r="G12" s="131">
        <f t="shared" si="1"/>
        <v>-65.3</v>
      </c>
    </row>
    <row r="13" spans="2:7" ht="30">
      <c r="B13" s="88" t="s">
        <v>507</v>
      </c>
      <c r="C13" s="89" t="s">
        <v>505</v>
      </c>
      <c r="D13" s="131">
        <v>0</v>
      </c>
      <c r="E13" s="131">
        <v>296.4</v>
      </c>
      <c r="F13" s="131">
        <v>0</v>
      </c>
      <c r="G13" s="131">
        <f t="shared" si="1"/>
        <v>296.4</v>
      </c>
    </row>
    <row r="14" spans="2:7" ht="75">
      <c r="B14" s="88" t="s">
        <v>508</v>
      </c>
      <c r="C14" s="89" t="s">
        <v>506</v>
      </c>
      <c r="D14" s="131">
        <v>0</v>
      </c>
      <c r="E14" s="131">
        <v>22.3</v>
      </c>
      <c r="F14" s="131">
        <v>0</v>
      </c>
      <c r="G14" s="131">
        <f t="shared" si="1"/>
        <v>22.3</v>
      </c>
    </row>
    <row r="15" spans="2:7" ht="45">
      <c r="B15" s="90" t="s">
        <v>121</v>
      </c>
      <c r="C15" s="91" t="s">
        <v>122</v>
      </c>
      <c r="D15" s="131">
        <v>1056</v>
      </c>
      <c r="E15" s="131">
        <v>846.9</v>
      </c>
      <c r="F15" s="131">
        <f t="shared" si="0"/>
        <v>80.19886363636364</v>
      </c>
      <c r="G15" s="131">
        <f t="shared" si="1"/>
        <v>-209.10000000000002</v>
      </c>
    </row>
    <row r="16" spans="2:7" ht="60">
      <c r="B16" s="90" t="s">
        <v>123</v>
      </c>
      <c r="C16" s="92" t="s">
        <v>124</v>
      </c>
      <c r="D16" s="131">
        <v>29</v>
      </c>
      <c r="E16" s="131">
        <v>23</v>
      </c>
      <c r="F16" s="131">
        <f t="shared" si="0"/>
        <v>79.3103448275862</v>
      </c>
      <c r="G16" s="131">
        <f t="shared" si="1"/>
        <v>-6</v>
      </c>
    </row>
    <row r="17" spans="2:7" ht="45">
      <c r="B17" s="90" t="s">
        <v>125</v>
      </c>
      <c r="C17" s="91" t="s">
        <v>134</v>
      </c>
      <c r="D17" s="131">
        <v>1760</v>
      </c>
      <c r="E17" s="131">
        <v>1699.1</v>
      </c>
      <c r="F17" s="131">
        <f t="shared" si="0"/>
        <v>96.53977272727272</v>
      </c>
      <c r="G17" s="131">
        <f t="shared" si="1"/>
        <v>-60.90000000000009</v>
      </c>
    </row>
    <row r="18" spans="2:7" ht="45">
      <c r="B18" s="90" t="s">
        <v>212</v>
      </c>
      <c r="C18" s="91" t="s">
        <v>135</v>
      </c>
      <c r="D18" s="131">
        <v>88</v>
      </c>
      <c r="E18" s="131">
        <v>-101.4</v>
      </c>
      <c r="F18" s="131">
        <f t="shared" si="0"/>
        <v>-115.22727272727273</v>
      </c>
      <c r="G18" s="131">
        <f t="shared" si="1"/>
        <v>-189.4</v>
      </c>
    </row>
    <row r="19" spans="2:7" ht="15">
      <c r="B19" s="93" t="s">
        <v>213</v>
      </c>
      <c r="C19" s="10" t="s">
        <v>160</v>
      </c>
      <c r="D19" s="131">
        <v>4345</v>
      </c>
      <c r="E19" s="131">
        <v>3435.3</v>
      </c>
      <c r="F19" s="131">
        <f>E19/D19*100</f>
        <v>79.0632911392405</v>
      </c>
      <c r="G19" s="131">
        <f>E19-D19</f>
        <v>-909.6999999999998</v>
      </c>
    </row>
    <row r="20" spans="2:7" ht="30">
      <c r="B20" s="84" t="s">
        <v>510</v>
      </c>
      <c r="C20" s="10" t="s">
        <v>509</v>
      </c>
      <c r="D20" s="131">
        <v>0</v>
      </c>
      <c r="E20" s="131">
        <v>8.8</v>
      </c>
      <c r="F20" s="131">
        <v>0</v>
      </c>
      <c r="G20" s="131">
        <f>E20-D20</f>
        <v>8.8</v>
      </c>
    </row>
    <row r="21" spans="2:7" ht="15">
      <c r="B21" s="93" t="s">
        <v>416</v>
      </c>
      <c r="C21" s="10" t="s">
        <v>161</v>
      </c>
      <c r="D21" s="131">
        <v>242</v>
      </c>
      <c r="E21" s="131">
        <v>522.9</v>
      </c>
      <c r="F21" s="131">
        <f>E21/D21*100</f>
        <v>216.07438016528926</v>
      </c>
      <c r="G21" s="131">
        <f>E21-D21</f>
        <v>280.9</v>
      </c>
    </row>
    <row r="22" spans="2:7" ht="30">
      <c r="B22" s="86" t="s">
        <v>415</v>
      </c>
      <c r="C22" s="87" t="s">
        <v>118</v>
      </c>
      <c r="D22" s="131">
        <v>40</v>
      </c>
      <c r="E22" s="131">
        <v>15</v>
      </c>
      <c r="F22" s="131">
        <f t="shared" si="0"/>
        <v>37.5</v>
      </c>
      <c r="G22" s="131">
        <f t="shared" si="1"/>
        <v>-25</v>
      </c>
    </row>
    <row r="23" spans="2:7" ht="45">
      <c r="B23" s="93" t="s">
        <v>104</v>
      </c>
      <c r="C23" s="10" t="s">
        <v>119</v>
      </c>
      <c r="D23" s="131">
        <v>800</v>
      </c>
      <c r="E23" s="131">
        <v>669.6</v>
      </c>
      <c r="F23" s="131">
        <f t="shared" si="0"/>
        <v>83.7</v>
      </c>
      <c r="G23" s="131">
        <f t="shared" si="1"/>
        <v>-130.39999999999998</v>
      </c>
    </row>
    <row r="24" spans="2:7" ht="15.75">
      <c r="B24" s="84"/>
      <c r="C24" s="11" t="s">
        <v>187</v>
      </c>
      <c r="D24" s="130">
        <f>D25+D26+D27+D28+D29+D30+D31+D32+D33+D34+D35+D36+D37+D38+D39+D40+D41+D42+D43+D44</f>
        <v>3312</v>
      </c>
      <c r="E24" s="130">
        <f>E25+E26+E27+E28+E29+E30+E31+E32+E33+E34+E35+E36+E37+E38+E39+E40+E41+E42+E43+E44</f>
        <v>2373.7000000000003</v>
      </c>
      <c r="F24" s="130">
        <f t="shared" si="0"/>
        <v>71.66968599033817</v>
      </c>
      <c r="G24" s="130">
        <f t="shared" si="1"/>
        <v>-938.2999999999997</v>
      </c>
    </row>
    <row r="25" spans="2:7" ht="45">
      <c r="B25" s="84" t="s">
        <v>127</v>
      </c>
      <c r="C25" s="10" t="s">
        <v>126</v>
      </c>
      <c r="D25" s="131">
        <v>0</v>
      </c>
      <c r="E25" s="131">
        <v>10.2</v>
      </c>
      <c r="F25" s="131">
        <v>0</v>
      </c>
      <c r="G25" s="131">
        <f t="shared" si="1"/>
        <v>10.2</v>
      </c>
    </row>
    <row r="26" spans="2:7" ht="60">
      <c r="B26" s="93" t="s">
        <v>105</v>
      </c>
      <c r="C26" s="10" t="s">
        <v>248</v>
      </c>
      <c r="D26" s="131">
        <v>702</v>
      </c>
      <c r="E26" s="131">
        <v>839</v>
      </c>
      <c r="F26" s="131">
        <f t="shared" si="0"/>
        <v>119.51566951566952</v>
      </c>
      <c r="G26" s="131">
        <f t="shared" si="1"/>
        <v>137</v>
      </c>
    </row>
    <row r="27" spans="2:7" ht="60">
      <c r="B27" s="93" t="s">
        <v>214</v>
      </c>
      <c r="C27" s="10" t="s">
        <v>249</v>
      </c>
      <c r="D27" s="131">
        <v>1449</v>
      </c>
      <c r="E27" s="131">
        <v>212.3</v>
      </c>
      <c r="F27" s="131">
        <f t="shared" si="0"/>
        <v>14.651483781918564</v>
      </c>
      <c r="G27" s="131">
        <f t="shared" si="1"/>
        <v>-1236.7</v>
      </c>
    </row>
    <row r="28" spans="2:7" ht="45">
      <c r="B28" s="93" t="s">
        <v>71</v>
      </c>
      <c r="C28" s="10" t="s">
        <v>97</v>
      </c>
      <c r="D28" s="131">
        <v>304</v>
      </c>
      <c r="E28" s="131">
        <v>210.2</v>
      </c>
      <c r="F28" s="131">
        <f t="shared" si="0"/>
        <v>69.14473684210526</v>
      </c>
      <c r="G28" s="131">
        <f t="shared" si="1"/>
        <v>-93.80000000000001</v>
      </c>
    </row>
    <row r="29" spans="2:7" ht="15">
      <c r="B29" s="84" t="s">
        <v>162</v>
      </c>
      <c r="C29" s="10" t="s">
        <v>171</v>
      </c>
      <c r="D29" s="131">
        <v>186</v>
      </c>
      <c r="E29" s="131">
        <v>103.1</v>
      </c>
      <c r="F29" s="131">
        <f t="shared" si="0"/>
        <v>55.43010752688172</v>
      </c>
      <c r="G29" s="131">
        <f t="shared" si="1"/>
        <v>-82.9</v>
      </c>
    </row>
    <row r="30" spans="2:7" ht="75">
      <c r="B30" s="84" t="s">
        <v>129</v>
      </c>
      <c r="C30" s="10" t="s">
        <v>128</v>
      </c>
      <c r="D30" s="131">
        <v>0</v>
      </c>
      <c r="E30" s="131">
        <v>63.2</v>
      </c>
      <c r="F30" s="131">
        <v>0</v>
      </c>
      <c r="G30" s="131">
        <f>E30-D30</f>
        <v>63.2</v>
      </c>
    </row>
    <row r="31" spans="2:7" ht="45">
      <c r="B31" s="93" t="s">
        <v>215</v>
      </c>
      <c r="C31" s="10" t="s">
        <v>216</v>
      </c>
      <c r="D31" s="131">
        <v>85</v>
      </c>
      <c r="E31" s="131">
        <v>152.3</v>
      </c>
      <c r="F31" s="131">
        <f t="shared" si="0"/>
        <v>179.1764705882353</v>
      </c>
      <c r="G31" s="131">
        <f t="shared" si="1"/>
        <v>67.30000000000001</v>
      </c>
    </row>
    <row r="32" spans="2:7" ht="30">
      <c r="B32" s="93" t="s">
        <v>172</v>
      </c>
      <c r="C32" s="10" t="s">
        <v>504</v>
      </c>
      <c r="D32" s="131">
        <v>13</v>
      </c>
      <c r="E32" s="131">
        <v>7</v>
      </c>
      <c r="F32" s="131">
        <f t="shared" si="0"/>
        <v>53.84615384615385</v>
      </c>
      <c r="G32" s="131">
        <f t="shared" si="1"/>
        <v>-6</v>
      </c>
    </row>
    <row r="33" spans="2:7" ht="90">
      <c r="B33" s="90" t="s">
        <v>173</v>
      </c>
      <c r="C33" s="87" t="s">
        <v>139</v>
      </c>
      <c r="D33" s="131">
        <v>2</v>
      </c>
      <c r="E33" s="131">
        <v>6.7</v>
      </c>
      <c r="F33" s="131">
        <f t="shared" si="0"/>
        <v>335</v>
      </c>
      <c r="G33" s="131">
        <f t="shared" si="1"/>
        <v>4.7</v>
      </c>
    </row>
    <row r="34" spans="2:7" ht="45">
      <c r="B34" s="90" t="s">
        <v>131</v>
      </c>
      <c r="C34" s="87" t="s">
        <v>130</v>
      </c>
      <c r="D34" s="131">
        <v>0</v>
      </c>
      <c r="E34" s="131">
        <v>0.5</v>
      </c>
      <c r="F34" s="131">
        <v>0</v>
      </c>
      <c r="G34" s="131">
        <f t="shared" si="1"/>
        <v>0.5</v>
      </c>
    </row>
    <row r="35" spans="2:7" ht="45">
      <c r="B35" s="90" t="s">
        <v>174</v>
      </c>
      <c r="C35" s="94" t="s">
        <v>148</v>
      </c>
      <c r="D35" s="131">
        <v>20</v>
      </c>
      <c r="E35" s="131">
        <v>15</v>
      </c>
      <c r="F35" s="131">
        <f t="shared" si="0"/>
        <v>75</v>
      </c>
      <c r="G35" s="131">
        <f t="shared" si="1"/>
        <v>-5</v>
      </c>
    </row>
    <row r="36" spans="2:7" ht="45">
      <c r="B36" s="90" t="s">
        <v>217</v>
      </c>
      <c r="C36" s="115" t="s">
        <v>218</v>
      </c>
      <c r="D36" s="131">
        <v>2</v>
      </c>
      <c r="E36" s="131">
        <v>1.5</v>
      </c>
      <c r="F36" s="131">
        <f t="shared" si="0"/>
        <v>75</v>
      </c>
      <c r="G36" s="131">
        <f t="shared" si="1"/>
        <v>-0.5</v>
      </c>
    </row>
    <row r="37" spans="2:7" ht="30">
      <c r="B37" s="90" t="s">
        <v>60</v>
      </c>
      <c r="C37" s="95" t="s">
        <v>62</v>
      </c>
      <c r="D37" s="131">
        <v>155</v>
      </c>
      <c r="E37" s="131">
        <v>150</v>
      </c>
      <c r="F37" s="131">
        <f t="shared" si="0"/>
        <v>96.7741935483871</v>
      </c>
      <c r="G37" s="131">
        <f t="shared" si="1"/>
        <v>-5</v>
      </c>
    </row>
    <row r="38" spans="2:7" ht="30">
      <c r="B38" s="90" t="s">
        <v>176</v>
      </c>
      <c r="C38" s="96" t="s">
        <v>63</v>
      </c>
      <c r="D38" s="131">
        <v>2</v>
      </c>
      <c r="E38" s="131">
        <v>0</v>
      </c>
      <c r="F38" s="131">
        <f t="shared" si="0"/>
        <v>0</v>
      </c>
      <c r="G38" s="131">
        <f t="shared" si="1"/>
        <v>-2</v>
      </c>
    </row>
    <row r="39" spans="2:7" ht="30">
      <c r="B39" s="90" t="s">
        <v>175</v>
      </c>
      <c r="C39" s="94" t="s">
        <v>98</v>
      </c>
      <c r="D39" s="131">
        <v>55</v>
      </c>
      <c r="E39" s="131">
        <v>50</v>
      </c>
      <c r="F39" s="131">
        <f t="shared" si="0"/>
        <v>90.9090909090909</v>
      </c>
      <c r="G39" s="131">
        <f t="shared" si="1"/>
        <v>-5</v>
      </c>
    </row>
    <row r="40" spans="2:7" ht="15">
      <c r="B40" s="97" t="s">
        <v>177</v>
      </c>
      <c r="C40" s="96" t="s">
        <v>178</v>
      </c>
      <c r="D40" s="131">
        <v>103</v>
      </c>
      <c r="E40" s="131">
        <v>303.8</v>
      </c>
      <c r="F40" s="131">
        <f t="shared" si="0"/>
        <v>294.9514563106796</v>
      </c>
      <c r="G40" s="131">
        <f t="shared" si="1"/>
        <v>200.8</v>
      </c>
    </row>
    <row r="41" spans="2:7" ht="45">
      <c r="B41" s="97" t="s">
        <v>219</v>
      </c>
      <c r="C41" s="96" t="s">
        <v>220</v>
      </c>
      <c r="D41" s="131">
        <v>15</v>
      </c>
      <c r="E41" s="131">
        <v>12.5</v>
      </c>
      <c r="F41" s="131">
        <f t="shared" si="0"/>
        <v>83.33333333333334</v>
      </c>
      <c r="G41" s="131">
        <f t="shared" si="1"/>
        <v>-2.5</v>
      </c>
    </row>
    <row r="42" spans="2:7" ht="30">
      <c r="B42" s="97" t="s">
        <v>221</v>
      </c>
      <c r="C42" s="96" t="s">
        <v>222</v>
      </c>
      <c r="D42" s="131">
        <v>1</v>
      </c>
      <c r="E42" s="131">
        <v>0.5</v>
      </c>
      <c r="F42" s="131">
        <f t="shared" si="0"/>
        <v>50</v>
      </c>
      <c r="G42" s="131">
        <f t="shared" si="1"/>
        <v>-0.5</v>
      </c>
    </row>
    <row r="43" spans="2:7" ht="30">
      <c r="B43" s="97" t="s">
        <v>184</v>
      </c>
      <c r="C43" s="98" t="s">
        <v>180</v>
      </c>
      <c r="D43" s="131">
        <v>218</v>
      </c>
      <c r="E43" s="131">
        <v>227.8</v>
      </c>
      <c r="F43" s="131">
        <f t="shared" si="0"/>
        <v>104.4954128440367</v>
      </c>
      <c r="G43" s="131">
        <f t="shared" si="1"/>
        <v>9.800000000000011</v>
      </c>
    </row>
    <row r="44" spans="2:7" ht="15">
      <c r="B44" s="97" t="s">
        <v>253</v>
      </c>
      <c r="C44" s="98" t="s">
        <v>252</v>
      </c>
      <c r="D44" s="131">
        <v>0</v>
      </c>
      <c r="E44" s="131">
        <v>8.1</v>
      </c>
      <c r="F44" s="131">
        <v>0</v>
      </c>
      <c r="G44" s="131">
        <f t="shared" si="1"/>
        <v>8.1</v>
      </c>
    </row>
    <row r="45" spans="2:7" s="9" customFormat="1" ht="15.75">
      <c r="B45" s="99" t="s">
        <v>188</v>
      </c>
      <c r="C45" s="114" t="s">
        <v>567</v>
      </c>
      <c r="D45" s="130">
        <f>D46+D92</f>
        <v>139357</v>
      </c>
      <c r="E45" s="130">
        <f>E46+E92</f>
        <v>105601.1</v>
      </c>
      <c r="F45" s="130">
        <f t="shared" si="0"/>
        <v>75.777391878413</v>
      </c>
      <c r="G45" s="130">
        <f t="shared" si="1"/>
        <v>-33755.899999999994</v>
      </c>
    </row>
    <row r="46" spans="2:7" ht="30">
      <c r="B46" s="84" t="s">
        <v>189</v>
      </c>
      <c r="C46" s="94" t="s">
        <v>568</v>
      </c>
      <c r="D46" s="131">
        <f>D47+D50+D56+D75</f>
        <v>139296</v>
      </c>
      <c r="E46" s="131">
        <f>E47+E50+E56+E75</f>
        <v>105527.90000000001</v>
      </c>
      <c r="F46" s="131">
        <f t="shared" si="0"/>
        <v>75.75802607397199</v>
      </c>
      <c r="G46" s="131">
        <f t="shared" si="1"/>
        <v>-33768.09999999999</v>
      </c>
    </row>
    <row r="47" spans="2:7" s="9" customFormat="1" ht="31.5">
      <c r="B47" s="99" t="s">
        <v>190</v>
      </c>
      <c r="C47" s="11" t="s">
        <v>29</v>
      </c>
      <c r="D47" s="130">
        <f>D48+D49</f>
        <v>31952.4</v>
      </c>
      <c r="E47" s="130">
        <f>E48+E49</f>
        <v>24125.5</v>
      </c>
      <c r="F47" s="130">
        <f t="shared" si="0"/>
        <v>75.50450044441106</v>
      </c>
      <c r="G47" s="130">
        <f t="shared" si="1"/>
        <v>-7826.9000000000015</v>
      </c>
    </row>
    <row r="48" spans="2:7" ht="30">
      <c r="B48" s="93" t="s">
        <v>191</v>
      </c>
      <c r="C48" s="10" t="s">
        <v>107</v>
      </c>
      <c r="D48" s="131">
        <v>28032</v>
      </c>
      <c r="E48" s="131">
        <v>21023</v>
      </c>
      <c r="F48" s="131">
        <f t="shared" si="0"/>
        <v>74.99643264840182</v>
      </c>
      <c r="G48" s="131">
        <f t="shared" si="1"/>
        <v>-7009</v>
      </c>
    </row>
    <row r="49" spans="2:7" ht="30">
      <c r="B49" s="93" t="s">
        <v>75</v>
      </c>
      <c r="C49" s="10" t="s">
        <v>76</v>
      </c>
      <c r="D49" s="131">
        <v>3920.4</v>
      </c>
      <c r="E49" s="131">
        <v>3102.5</v>
      </c>
      <c r="F49" s="131">
        <f t="shared" si="0"/>
        <v>79.13733292521171</v>
      </c>
      <c r="G49" s="131">
        <f t="shared" si="1"/>
        <v>-817.9000000000001</v>
      </c>
    </row>
    <row r="50" spans="2:7" ht="31.5">
      <c r="B50" s="85" t="s">
        <v>85</v>
      </c>
      <c r="C50" s="116" t="s">
        <v>109</v>
      </c>
      <c r="D50" s="130">
        <f>D51+D52</f>
        <v>5432.5</v>
      </c>
      <c r="E50" s="130">
        <f>E51+E52</f>
        <v>3411.5</v>
      </c>
      <c r="F50" s="130">
        <f t="shared" si="0"/>
        <v>62.79797514956281</v>
      </c>
      <c r="G50" s="130">
        <f t="shared" si="1"/>
        <v>-2021</v>
      </c>
    </row>
    <row r="51" spans="2:7" ht="45">
      <c r="B51" s="117" t="s">
        <v>133</v>
      </c>
      <c r="C51" s="118" t="s">
        <v>132</v>
      </c>
      <c r="D51" s="131">
        <v>1520</v>
      </c>
      <c r="E51" s="131">
        <v>753.9</v>
      </c>
      <c r="F51" s="131">
        <f t="shared" si="0"/>
        <v>49.598684210526315</v>
      </c>
      <c r="G51" s="131">
        <f t="shared" si="1"/>
        <v>-766.1</v>
      </c>
    </row>
    <row r="52" spans="2:7" ht="15">
      <c r="B52" s="119" t="s">
        <v>80</v>
      </c>
      <c r="C52" s="120" t="s">
        <v>223</v>
      </c>
      <c r="D52" s="131">
        <f>D53+D54+D55</f>
        <v>3912.5</v>
      </c>
      <c r="E52" s="131">
        <f>E53+E54+E55</f>
        <v>2657.6</v>
      </c>
      <c r="F52" s="131">
        <f t="shared" si="0"/>
        <v>67.9258785942492</v>
      </c>
      <c r="G52" s="131">
        <f t="shared" si="1"/>
        <v>-1254.9</v>
      </c>
    </row>
    <row r="53" spans="2:7" ht="30">
      <c r="B53" s="102" t="s">
        <v>80</v>
      </c>
      <c r="C53" s="103" t="s">
        <v>110</v>
      </c>
      <c r="D53" s="132">
        <v>83.7</v>
      </c>
      <c r="E53" s="132">
        <v>67</v>
      </c>
      <c r="F53" s="132">
        <f t="shared" si="0"/>
        <v>80.04778972520907</v>
      </c>
      <c r="G53" s="132">
        <f t="shared" si="1"/>
        <v>-16.700000000000003</v>
      </c>
    </row>
    <row r="54" spans="2:7" ht="45">
      <c r="B54" s="102" t="s">
        <v>80</v>
      </c>
      <c r="C54" s="103" t="s">
        <v>111</v>
      </c>
      <c r="D54" s="132">
        <v>3748.8</v>
      </c>
      <c r="E54" s="132">
        <v>2510.6</v>
      </c>
      <c r="F54" s="132">
        <f t="shared" si="0"/>
        <v>66.97076397780623</v>
      </c>
      <c r="G54" s="132">
        <f t="shared" si="1"/>
        <v>-1238.2000000000003</v>
      </c>
    </row>
    <row r="55" spans="2:7" ht="30">
      <c r="B55" s="102" t="s">
        <v>80</v>
      </c>
      <c r="C55" s="103" t="s">
        <v>224</v>
      </c>
      <c r="D55" s="132">
        <v>80</v>
      </c>
      <c r="E55" s="132">
        <v>80</v>
      </c>
      <c r="F55" s="132">
        <f t="shared" si="0"/>
        <v>100</v>
      </c>
      <c r="G55" s="132">
        <f t="shared" si="1"/>
        <v>0</v>
      </c>
    </row>
    <row r="56" spans="2:7" s="9" customFormat="1" ht="31.5">
      <c r="B56" s="7" t="s">
        <v>192</v>
      </c>
      <c r="C56" s="11" t="s">
        <v>30</v>
      </c>
      <c r="D56" s="130">
        <f>D57+D58+D59+D60+D67+D68+D69+D70+D71</f>
        <v>95854.1</v>
      </c>
      <c r="E56" s="130">
        <f>E57+E58+E59+E60+E67+E68+E69+E70+E71</f>
        <v>72639.8</v>
      </c>
      <c r="F56" s="130">
        <f t="shared" si="0"/>
        <v>75.78163062404217</v>
      </c>
      <c r="G56" s="130">
        <f t="shared" si="1"/>
        <v>-23214.300000000003</v>
      </c>
    </row>
    <row r="57" spans="2:7" s="9" customFormat="1" ht="30">
      <c r="B57" s="12" t="s">
        <v>83</v>
      </c>
      <c r="C57" s="10" t="s">
        <v>77</v>
      </c>
      <c r="D57" s="131">
        <v>641.3</v>
      </c>
      <c r="E57" s="131">
        <v>480.6</v>
      </c>
      <c r="F57" s="131">
        <f t="shared" si="0"/>
        <v>74.94152502728832</v>
      </c>
      <c r="G57" s="131">
        <f t="shared" si="1"/>
        <v>-160.69999999999993</v>
      </c>
    </row>
    <row r="58" spans="2:7" s="9" customFormat="1" ht="45">
      <c r="B58" s="12" t="s">
        <v>84</v>
      </c>
      <c r="C58" s="10" t="s">
        <v>87</v>
      </c>
      <c r="D58" s="131">
        <v>87</v>
      </c>
      <c r="E58" s="131">
        <v>0</v>
      </c>
      <c r="F58" s="131">
        <f t="shared" si="0"/>
        <v>0</v>
      </c>
      <c r="G58" s="131">
        <f t="shared" si="1"/>
        <v>-87</v>
      </c>
    </row>
    <row r="59" spans="2:7" s="9" customFormat="1" ht="30">
      <c r="B59" s="93" t="s">
        <v>88</v>
      </c>
      <c r="C59" s="10" t="s">
        <v>89</v>
      </c>
      <c r="D59" s="131">
        <v>1877.7</v>
      </c>
      <c r="E59" s="131">
        <v>1397</v>
      </c>
      <c r="F59" s="131">
        <f t="shared" si="0"/>
        <v>74.39953134153485</v>
      </c>
      <c r="G59" s="131">
        <f t="shared" si="1"/>
        <v>-480.70000000000005</v>
      </c>
    </row>
    <row r="60" spans="2:7" ht="30">
      <c r="B60" s="12" t="s">
        <v>197</v>
      </c>
      <c r="C60" s="10" t="s">
        <v>310</v>
      </c>
      <c r="D60" s="131">
        <f>D61+D62+D63+D64+D65+D66</f>
        <v>4976.2</v>
      </c>
      <c r="E60" s="131">
        <f>E61+E62+E63+E64+E65+E66</f>
        <v>3627.2000000000003</v>
      </c>
      <c r="F60" s="131">
        <f t="shared" si="0"/>
        <v>72.89096097423737</v>
      </c>
      <c r="G60" s="131">
        <f t="shared" si="1"/>
        <v>-1348.9999999999995</v>
      </c>
    </row>
    <row r="61" spans="2:7" ht="30">
      <c r="B61" s="104" t="s">
        <v>197</v>
      </c>
      <c r="C61" s="39" t="s">
        <v>112</v>
      </c>
      <c r="D61" s="132">
        <v>3313.4</v>
      </c>
      <c r="E61" s="132">
        <v>2484.5</v>
      </c>
      <c r="F61" s="132">
        <f t="shared" si="0"/>
        <v>74.9834007364037</v>
      </c>
      <c r="G61" s="132">
        <f t="shared" si="1"/>
        <v>-828.9000000000001</v>
      </c>
    </row>
    <row r="62" spans="2:7" ht="60">
      <c r="B62" s="105" t="s">
        <v>197</v>
      </c>
      <c r="C62" s="39" t="s">
        <v>113</v>
      </c>
      <c r="D62" s="132">
        <v>250.2</v>
      </c>
      <c r="E62" s="132">
        <v>187.8</v>
      </c>
      <c r="F62" s="132">
        <f t="shared" si="0"/>
        <v>75.05995203836932</v>
      </c>
      <c r="G62" s="132">
        <f t="shared" si="1"/>
        <v>-62.39999999999998</v>
      </c>
    </row>
    <row r="63" spans="2:7" ht="60">
      <c r="B63" s="105" t="s">
        <v>197</v>
      </c>
      <c r="C63" s="39" t="s">
        <v>114</v>
      </c>
      <c r="D63" s="132">
        <v>288</v>
      </c>
      <c r="E63" s="132">
        <v>204</v>
      </c>
      <c r="F63" s="132">
        <f t="shared" si="0"/>
        <v>70.83333333333334</v>
      </c>
      <c r="G63" s="132">
        <f t="shared" si="1"/>
        <v>-84</v>
      </c>
    </row>
    <row r="64" spans="2:7" s="9" customFormat="1" ht="30">
      <c r="B64" s="105" t="s">
        <v>197</v>
      </c>
      <c r="C64" s="39" t="s">
        <v>78</v>
      </c>
      <c r="D64" s="132">
        <v>863.9</v>
      </c>
      <c r="E64" s="132">
        <v>546.2</v>
      </c>
      <c r="F64" s="132">
        <f t="shared" si="0"/>
        <v>63.224910290542894</v>
      </c>
      <c r="G64" s="132">
        <f t="shared" si="1"/>
        <v>-317.69999999999993</v>
      </c>
    </row>
    <row r="65" spans="2:7" s="9" customFormat="1" ht="30">
      <c r="B65" s="105" t="s">
        <v>197</v>
      </c>
      <c r="C65" s="39" t="s">
        <v>79</v>
      </c>
      <c r="D65" s="132">
        <v>249.9</v>
      </c>
      <c r="E65" s="132">
        <v>199.9</v>
      </c>
      <c r="F65" s="132">
        <f t="shared" si="0"/>
        <v>79.99199679871948</v>
      </c>
      <c r="G65" s="132">
        <f t="shared" si="1"/>
        <v>-50</v>
      </c>
    </row>
    <row r="66" spans="2:7" s="9" customFormat="1" ht="105">
      <c r="B66" s="105" t="s">
        <v>197</v>
      </c>
      <c r="C66" s="106" t="s">
        <v>117</v>
      </c>
      <c r="D66" s="132">
        <v>10.8</v>
      </c>
      <c r="E66" s="132">
        <v>4.8</v>
      </c>
      <c r="F66" s="132">
        <f t="shared" si="0"/>
        <v>44.44444444444444</v>
      </c>
      <c r="G66" s="132">
        <f t="shared" si="1"/>
        <v>-6.000000000000001</v>
      </c>
    </row>
    <row r="67" spans="2:7" ht="45">
      <c r="B67" s="121" t="s">
        <v>225</v>
      </c>
      <c r="C67" s="122" t="s">
        <v>138</v>
      </c>
      <c r="D67" s="131">
        <v>3719.5</v>
      </c>
      <c r="E67" s="131">
        <v>2174</v>
      </c>
      <c r="F67" s="131">
        <f t="shared" si="0"/>
        <v>58.4487162252991</v>
      </c>
      <c r="G67" s="131">
        <f t="shared" si="1"/>
        <v>-1545.5</v>
      </c>
    </row>
    <row r="68" spans="2:7" ht="60">
      <c r="B68" s="121" t="s">
        <v>196</v>
      </c>
      <c r="C68" s="122" t="s">
        <v>227</v>
      </c>
      <c r="D68" s="131">
        <v>977.8</v>
      </c>
      <c r="E68" s="131">
        <v>528.3</v>
      </c>
      <c r="F68" s="131">
        <f t="shared" si="0"/>
        <v>54.02945387604827</v>
      </c>
      <c r="G68" s="131">
        <f t="shared" si="1"/>
        <v>-449.5</v>
      </c>
    </row>
    <row r="69" spans="2:7" ht="75">
      <c r="B69" s="100" t="s">
        <v>25</v>
      </c>
      <c r="C69" s="101" t="s">
        <v>24</v>
      </c>
      <c r="D69" s="131">
        <v>9056.4</v>
      </c>
      <c r="E69" s="131">
        <v>9056.4</v>
      </c>
      <c r="F69" s="131">
        <f t="shared" si="0"/>
        <v>100</v>
      </c>
      <c r="G69" s="131">
        <f t="shared" si="1"/>
        <v>0</v>
      </c>
    </row>
    <row r="70" spans="2:7" s="13" customFormat="1" ht="50.25" customHeight="1">
      <c r="B70" s="90" t="s">
        <v>195</v>
      </c>
      <c r="C70" s="107" t="s">
        <v>108</v>
      </c>
      <c r="D70" s="131">
        <v>6431.2</v>
      </c>
      <c r="E70" s="134">
        <v>3410</v>
      </c>
      <c r="F70" s="131">
        <f t="shared" si="0"/>
        <v>53.02276402537629</v>
      </c>
      <c r="G70" s="131">
        <f t="shared" si="1"/>
        <v>-3021.2</v>
      </c>
    </row>
    <row r="71" spans="2:7" ht="15">
      <c r="B71" s="12" t="s">
        <v>198</v>
      </c>
      <c r="C71" s="10" t="s">
        <v>569</v>
      </c>
      <c r="D71" s="131">
        <f>D72+D73+D74</f>
        <v>68087</v>
      </c>
      <c r="E71" s="131">
        <f>E72+E73+E74</f>
        <v>51966.3</v>
      </c>
      <c r="F71" s="131">
        <f t="shared" si="0"/>
        <v>76.32338038098317</v>
      </c>
      <c r="G71" s="131">
        <f t="shared" si="1"/>
        <v>-16120.699999999997</v>
      </c>
    </row>
    <row r="72" spans="2:7" ht="120">
      <c r="B72" s="104" t="s">
        <v>198</v>
      </c>
      <c r="C72" s="39" t="s">
        <v>70</v>
      </c>
      <c r="D72" s="132">
        <v>67970.2</v>
      </c>
      <c r="E72" s="132">
        <v>51912.9</v>
      </c>
      <c r="F72" s="132">
        <f t="shared" si="0"/>
        <v>76.37597064595955</v>
      </c>
      <c r="G72" s="132">
        <f t="shared" si="1"/>
        <v>-16057.299999999996</v>
      </c>
    </row>
    <row r="73" spans="2:7" ht="60">
      <c r="B73" s="104" t="s">
        <v>198</v>
      </c>
      <c r="C73" s="39" t="s">
        <v>228</v>
      </c>
      <c r="D73" s="132">
        <v>66.8</v>
      </c>
      <c r="E73" s="132">
        <v>53.4</v>
      </c>
      <c r="F73" s="132">
        <f t="shared" si="0"/>
        <v>79.94011976047905</v>
      </c>
      <c r="G73" s="132">
        <f t="shared" si="1"/>
        <v>-13.399999999999999</v>
      </c>
    </row>
    <row r="74" spans="2:7" ht="45">
      <c r="B74" s="105" t="s">
        <v>198</v>
      </c>
      <c r="C74" s="39" t="s">
        <v>115</v>
      </c>
      <c r="D74" s="132">
        <v>50</v>
      </c>
      <c r="E74" s="132">
        <v>0</v>
      </c>
      <c r="F74" s="132">
        <f t="shared" si="0"/>
        <v>0</v>
      </c>
      <c r="G74" s="132">
        <f t="shared" si="1"/>
        <v>-50</v>
      </c>
    </row>
    <row r="75" spans="2:7" ht="15.75">
      <c r="B75" s="108" t="s">
        <v>565</v>
      </c>
      <c r="C75" s="11" t="s">
        <v>86</v>
      </c>
      <c r="D75" s="130">
        <f>D76+D77+D78+D79+D80</f>
        <v>6057</v>
      </c>
      <c r="E75" s="130">
        <f>E76+E77+E78+E79+E80</f>
        <v>5351.1</v>
      </c>
      <c r="F75" s="130">
        <f t="shared" si="0"/>
        <v>88.345715700842</v>
      </c>
      <c r="G75" s="130">
        <f t="shared" si="1"/>
        <v>-705.8999999999996</v>
      </c>
    </row>
    <row r="76" spans="2:7" ht="45">
      <c r="B76" s="12" t="s">
        <v>68</v>
      </c>
      <c r="C76" s="10" t="s">
        <v>69</v>
      </c>
      <c r="D76" s="131">
        <v>2779</v>
      </c>
      <c r="E76" s="131">
        <v>2081.9</v>
      </c>
      <c r="F76" s="131">
        <f t="shared" si="0"/>
        <v>74.91543720762864</v>
      </c>
      <c r="G76" s="131">
        <f t="shared" si="1"/>
        <v>-697.0999999999999</v>
      </c>
    </row>
    <row r="77" spans="2:7" ht="30">
      <c r="B77" s="12" t="s">
        <v>229</v>
      </c>
      <c r="C77" s="10" t="s">
        <v>230</v>
      </c>
      <c r="D77" s="131">
        <v>8.8</v>
      </c>
      <c r="E77" s="131">
        <v>0</v>
      </c>
      <c r="F77" s="131">
        <f t="shared" si="0"/>
        <v>0</v>
      </c>
      <c r="G77" s="131">
        <f t="shared" si="1"/>
        <v>-8.8</v>
      </c>
    </row>
    <row r="78" spans="2:7" ht="45">
      <c r="B78" s="88" t="s">
        <v>231</v>
      </c>
      <c r="C78" s="89" t="s">
        <v>232</v>
      </c>
      <c r="D78" s="131">
        <v>50</v>
      </c>
      <c r="E78" s="131">
        <v>50</v>
      </c>
      <c r="F78" s="131">
        <f t="shared" si="0"/>
        <v>100</v>
      </c>
      <c r="G78" s="131">
        <f t="shared" si="1"/>
        <v>0</v>
      </c>
    </row>
    <row r="79" spans="2:7" ht="60">
      <c r="B79" s="88" t="s">
        <v>233</v>
      </c>
      <c r="C79" s="123" t="s">
        <v>234</v>
      </c>
      <c r="D79" s="131">
        <v>819.2</v>
      </c>
      <c r="E79" s="131">
        <v>819.2</v>
      </c>
      <c r="F79" s="131">
        <f t="shared" si="0"/>
        <v>100</v>
      </c>
      <c r="G79" s="131">
        <f t="shared" si="1"/>
        <v>0</v>
      </c>
    </row>
    <row r="80" spans="2:7" ht="30">
      <c r="B80" s="12" t="s">
        <v>92</v>
      </c>
      <c r="C80" s="10" t="s">
        <v>93</v>
      </c>
      <c r="D80" s="131">
        <f>D81</f>
        <v>2400</v>
      </c>
      <c r="E80" s="131">
        <f>E81</f>
        <v>2400</v>
      </c>
      <c r="F80" s="131">
        <f aca="true" t="shared" si="2" ref="F80:F93">E80/D80*100</f>
        <v>100</v>
      </c>
      <c r="G80" s="131">
        <f aca="true" t="shared" si="3" ref="G80:G93">E80-D80</f>
        <v>0</v>
      </c>
    </row>
    <row r="81" spans="2:7" ht="45">
      <c r="B81" s="104"/>
      <c r="C81" s="59" t="s">
        <v>235</v>
      </c>
      <c r="D81" s="131">
        <f>D82+D83+D84+D85+D86+D87+D88+D89+D90+D91</f>
        <v>2400</v>
      </c>
      <c r="E81" s="131">
        <f>E82+E83+E84+E85+E86+E87+E88+E89+E90+E91</f>
        <v>2400</v>
      </c>
      <c r="F81" s="131">
        <f t="shared" si="2"/>
        <v>100</v>
      </c>
      <c r="G81" s="131">
        <f t="shared" si="3"/>
        <v>0</v>
      </c>
    </row>
    <row r="82" spans="2:7" ht="30">
      <c r="B82" s="104"/>
      <c r="C82" s="109" t="s">
        <v>236</v>
      </c>
      <c r="D82" s="135">
        <v>400</v>
      </c>
      <c r="E82" s="135">
        <v>400</v>
      </c>
      <c r="F82" s="132">
        <f t="shared" si="2"/>
        <v>100</v>
      </c>
      <c r="G82" s="132">
        <f t="shared" si="3"/>
        <v>0</v>
      </c>
    </row>
    <row r="83" spans="2:7" ht="30">
      <c r="B83" s="104"/>
      <c r="C83" s="109" t="s">
        <v>237</v>
      </c>
      <c r="D83" s="135">
        <v>400</v>
      </c>
      <c r="E83" s="135">
        <v>400</v>
      </c>
      <c r="F83" s="132">
        <f t="shared" si="2"/>
        <v>100</v>
      </c>
      <c r="G83" s="132">
        <f t="shared" si="3"/>
        <v>0</v>
      </c>
    </row>
    <row r="84" spans="2:7" ht="30">
      <c r="B84" s="104"/>
      <c r="C84" s="109" t="s">
        <v>238</v>
      </c>
      <c r="D84" s="132">
        <v>88</v>
      </c>
      <c r="E84" s="132">
        <v>88</v>
      </c>
      <c r="F84" s="132">
        <f t="shared" si="2"/>
        <v>100</v>
      </c>
      <c r="G84" s="132">
        <f t="shared" si="3"/>
        <v>0</v>
      </c>
    </row>
    <row r="85" spans="2:7" ht="30">
      <c r="B85" s="104"/>
      <c r="C85" s="109" t="s">
        <v>239</v>
      </c>
      <c r="D85" s="132">
        <v>350</v>
      </c>
      <c r="E85" s="132">
        <v>350</v>
      </c>
      <c r="F85" s="132">
        <f t="shared" si="2"/>
        <v>100</v>
      </c>
      <c r="G85" s="132">
        <f t="shared" si="3"/>
        <v>0</v>
      </c>
    </row>
    <row r="86" spans="2:7" ht="30">
      <c r="B86" s="104"/>
      <c r="C86" s="124" t="s">
        <v>240</v>
      </c>
      <c r="D86" s="132">
        <v>412</v>
      </c>
      <c r="E86" s="132">
        <v>412</v>
      </c>
      <c r="F86" s="132">
        <f t="shared" si="2"/>
        <v>100</v>
      </c>
      <c r="G86" s="132">
        <f t="shared" si="3"/>
        <v>0</v>
      </c>
    </row>
    <row r="87" spans="2:7" ht="30">
      <c r="B87" s="104"/>
      <c r="C87" s="124" t="s">
        <v>241</v>
      </c>
      <c r="D87" s="132">
        <v>43.5</v>
      </c>
      <c r="E87" s="132">
        <v>43.5</v>
      </c>
      <c r="F87" s="132">
        <f t="shared" si="2"/>
        <v>100</v>
      </c>
      <c r="G87" s="132">
        <f t="shared" si="3"/>
        <v>0</v>
      </c>
    </row>
    <row r="88" spans="2:7" ht="30">
      <c r="B88" s="104"/>
      <c r="C88" s="124" t="s">
        <v>242</v>
      </c>
      <c r="D88" s="132">
        <v>17.8</v>
      </c>
      <c r="E88" s="132">
        <v>17.8</v>
      </c>
      <c r="F88" s="132">
        <f t="shared" si="2"/>
        <v>100</v>
      </c>
      <c r="G88" s="132">
        <f t="shared" si="3"/>
        <v>0</v>
      </c>
    </row>
    <row r="89" spans="2:7" ht="30">
      <c r="B89" s="104"/>
      <c r="C89" s="124" t="s">
        <v>243</v>
      </c>
      <c r="D89" s="132">
        <v>45</v>
      </c>
      <c r="E89" s="132">
        <v>45</v>
      </c>
      <c r="F89" s="132">
        <f t="shared" si="2"/>
        <v>100</v>
      </c>
      <c r="G89" s="132">
        <f t="shared" si="3"/>
        <v>0</v>
      </c>
    </row>
    <row r="90" spans="2:7" ht="30">
      <c r="B90" s="104"/>
      <c r="C90" s="109" t="s">
        <v>244</v>
      </c>
      <c r="D90" s="132">
        <v>447.1</v>
      </c>
      <c r="E90" s="132">
        <v>447.1</v>
      </c>
      <c r="F90" s="132">
        <f t="shared" si="2"/>
        <v>100</v>
      </c>
      <c r="G90" s="132">
        <f t="shared" si="3"/>
        <v>0</v>
      </c>
    </row>
    <row r="91" spans="2:7" ht="15">
      <c r="B91" s="16"/>
      <c r="C91" s="124" t="s">
        <v>245</v>
      </c>
      <c r="D91" s="135">
        <v>196.6</v>
      </c>
      <c r="E91" s="135">
        <v>196.6</v>
      </c>
      <c r="F91" s="132">
        <f t="shared" si="2"/>
        <v>100</v>
      </c>
      <c r="G91" s="132">
        <f t="shared" si="3"/>
        <v>0</v>
      </c>
    </row>
    <row r="92" spans="2:7" ht="15.75">
      <c r="B92" s="125" t="s">
        <v>246</v>
      </c>
      <c r="C92" s="126" t="s">
        <v>247</v>
      </c>
      <c r="D92" s="133">
        <f>D93</f>
        <v>61</v>
      </c>
      <c r="E92" s="133">
        <f>E93</f>
        <v>73.2</v>
      </c>
      <c r="F92" s="130">
        <f t="shared" si="2"/>
        <v>120</v>
      </c>
      <c r="G92" s="130">
        <f t="shared" si="3"/>
        <v>12.200000000000003</v>
      </c>
    </row>
    <row r="93" spans="2:7" ht="15">
      <c r="B93" s="127" t="s">
        <v>193</v>
      </c>
      <c r="C93" s="89" t="s">
        <v>194</v>
      </c>
      <c r="D93" s="131">
        <v>61</v>
      </c>
      <c r="E93" s="131">
        <v>73.2</v>
      </c>
      <c r="F93" s="131">
        <f t="shared" si="2"/>
        <v>120</v>
      </c>
      <c r="G93" s="131">
        <f t="shared" si="3"/>
        <v>12.200000000000003</v>
      </c>
    </row>
  </sheetData>
  <sheetProtection/>
  <mergeCells count="1">
    <mergeCell ref="B5:G5"/>
  </mergeCells>
  <printOptions/>
  <pageMargins left="0.68" right="0.23" top="0.2" bottom="0.2" header="0.2" footer="0.22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584"/>
  <sheetViews>
    <sheetView tabSelected="1" view="pageBreakPreview" zoomScale="60" workbookViewId="0" topLeftCell="B1">
      <selection activeCell="C56" sqref="C56"/>
    </sheetView>
  </sheetViews>
  <sheetFormatPr defaultColWidth="9.00390625" defaultRowHeight="12.75"/>
  <cols>
    <col min="1" max="1" width="9.125" style="43" customWidth="1"/>
    <col min="2" max="2" width="90.00390625" style="41" customWidth="1"/>
    <col min="3" max="3" width="5.125" style="43" customWidth="1"/>
    <col min="4" max="4" width="5.25390625" style="43" customWidth="1"/>
    <col min="5" max="5" width="10.25390625" style="43" hidden="1" customWidth="1"/>
    <col min="6" max="6" width="7.125" style="43" hidden="1" customWidth="1"/>
    <col min="7" max="7" width="3.375" style="43" hidden="1" customWidth="1"/>
    <col min="8" max="8" width="12.125" style="43" customWidth="1"/>
    <col min="9" max="9" width="11.875" style="43" customWidth="1"/>
    <col min="10" max="10" width="12.75390625" style="43" customWidth="1"/>
    <col min="11" max="11" width="15.25390625" style="43" customWidth="1"/>
    <col min="12" max="16384" width="9.125" style="43" customWidth="1"/>
  </cols>
  <sheetData>
    <row r="2" spans="3:11" ht="12.75">
      <c r="C2" s="64"/>
      <c r="D2" s="64"/>
      <c r="E2" s="64"/>
      <c r="F2" s="64"/>
      <c r="G2" s="64"/>
      <c r="K2" s="42" t="s">
        <v>314</v>
      </c>
    </row>
    <row r="3" spans="4:11" ht="12.75" customHeight="1">
      <c r="D3" s="155"/>
      <c r="E3" s="155"/>
      <c r="F3" s="155"/>
      <c r="G3" s="155"/>
      <c r="K3" s="156" t="s">
        <v>572</v>
      </c>
    </row>
    <row r="4" spans="4:11" ht="12.75" customHeight="1">
      <c r="D4" s="155"/>
      <c r="E4" s="155"/>
      <c r="F4" s="155"/>
      <c r="G4" s="155"/>
      <c r="K4" s="156" t="s">
        <v>250</v>
      </c>
    </row>
    <row r="5" spans="2:7" ht="12.75">
      <c r="B5" s="44"/>
      <c r="C5" s="72"/>
      <c r="D5" s="72"/>
      <c r="E5" s="72"/>
      <c r="F5" s="72"/>
      <c r="G5" s="72"/>
    </row>
    <row r="6" spans="2:11" ht="26.25" customHeight="1">
      <c r="B6" s="261" t="s">
        <v>226</v>
      </c>
      <c r="C6" s="261"/>
      <c r="D6" s="261"/>
      <c r="E6" s="261"/>
      <c r="F6" s="261"/>
      <c r="G6" s="261"/>
      <c r="H6" s="261"/>
      <c r="I6" s="261"/>
      <c r="J6" s="261"/>
      <c r="K6" s="261"/>
    </row>
    <row r="7" spans="2:7" ht="12.75">
      <c r="B7" s="260"/>
      <c r="C7" s="260"/>
      <c r="D7" s="260"/>
      <c r="E7" s="260"/>
      <c r="F7" s="260"/>
      <c r="G7" s="260"/>
    </row>
    <row r="8" spans="2:11" ht="39" customHeight="1">
      <c r="B8" s="62" t="s">
        <v>199</v>
      </c>
      <c r="C8" s="52" t="s">
        <v>419</v>
      </c>
      <c r="D8" s="52" t="s">
        <v>382</v>
      </c>
      <c r="E8" s="52" t="s">
        <v>407</v>
      </c>
      <c r="F8" s="52" t="s">
        <v>359</v>
      </c>
      <c r="G8" s="141" t="s">
        <v>408</v>
      </c>
      <c r="H8" s="73" t="s">
        <v>163</v>
      </c>
      <c r="I8" s="73" t="s">
        <v>587</v>
      </c>
      <c r="J8" s="73" t="s">
        <v>503</v>
      </c>
      <c r="K8" s="73" t="s">
        <v>165</v>
      </c>
    </row>
    <row r="9" spans="2:11" s="54" customFormat="1" ht="12.75">
      <c r="B9" s="46" t="s">
        <v>420</v>
      </c>
      <c r="C9" s="45"/>
      <c r="D9" s="45"/>
      <c r="E9" s="45"/>
      <c r="F9" s="45"/>
      <c r="G9" s="45"/>
      <c r="H9" s="142">
        <f>'Прил.4'!H9</f>
        <v>187327.30000000002</v>
      </c>
      <c r="I9" s="142">
        <f>'Прил.4'!I9</f>
        <v>142430.7</v>
      </c>
      <c r="J9" s="142">
        <f>'Прил.4'!J9</f>
        <v>76.03307152774849</v>
      </c>
      <c r="K9" s="142">
        <f>'Прил.4'!K9</f>
        <v>44896.600000000006</v>
      </c>
    </row>
    <row r="10" spans="2:11" ht="12.75" hidden="1">
      <c r="B10" s="46" t="s">
        <v>418</v>
      </c>
      <c r="C10" s="45"/>
      <c r="D10" s="45"/>
      <c r="E10" s="45"/>
      <c r="F10" s="45"/>
      <c r="G10" s="45">
        <v>1</v>
      </c>
      <c r="H10" s="137">
        <f>'Прил.4'!H10</f>
        <v>2779</v>
      </c>
      <c r="I10" s="137">
        <f>'Прил.4'!I10</f>
        <v>1913.3999999999999</v>
      </c>
      <c r="J10" s="137">
        <f>'Прил.4'!J10</f>
        <v>68.85210507376753</v>
      </c>
      <c r="K10" s="137">
        <f>'Прил.4'!K10</f>
        <v>865.6000000000001</v>
      </c>
    </row>
    <row r="11" spans="2:11" ht="12.75" hidden="1">
      <c r="B11" s="46" t="s">
        <v>421</v>
      </c>
      <c r="C11" s="45"/>
      <c r="D11" s="45"/>
      <c r="E11" s="45"/>
      <c r="F11" s="45"/>
      <c r="G11" s="45">
        <v>2</v>
      </c>
      <c r="H11" s="137">
        <f>'Прил.4'!H11</f>
        <v>79794.70000000001</v>
      </c>
      <c r="I11" s="137">
        <f>'Прил.4'!I11</f>
        <v>61245.3</v>
      </c>
      <c r="J11" s="137">
        <f>'Прил.4'!J11</f>
        <v>76.75359391037249</v>
      </c>
      <c r="K11" s="137">
        <f>'Прил.4'!K11</f>
        <v>18549.40000000001</v>
      </c>
    </row>
    <row r="12" spans="2:11" ht="12.75" hidden="1">
      <c r="B12" s="46" t="s">
        <v>409</v>
      </c>
      <c r="C12" s="45"/>
      <c r="D12" s="45"/>
      <c r="E12" s="45"/>
      <c r="F12" s="45"/>
      <c r="G12" s="45">
        <v>3</v>
      </c>
      <c r="H12" s="137">
        <f>'Прил.4'!H12</f>
        <v>95050.7</v>
      </c>
      <c r="I12" s="137">
        <f>'Прил.4'!I12</f>
        <v>71490.8</v>
      </c>
      <c r="J12" s="137">
        <f>'Прил.4'!J12</f>
        <v>75.21333351569216</v>
      </c>
      <c r="K12" s="137">
        <f>'Прил.4'!K12</f>
        <v>23559.899999999994</v>
      </c>
    </row>
    <row r="13" spans="2:11" ht="12.75" hidden="1">
      <c r="B13" s="46" t="s">
        <v>410</v>
      </c>
      <c r="C13" s="45"/>
      <c r="D13" s="45"/>
      <c r="E13" s="45"/>
      <c r="F13" s="45"/>
      <c r="G13" s="45">
        <v>4</v>
      </c>
      <c r="H13" s="137">
        <f>'Прил.4'!H13</f>
        <v>9702.900000000001</v>
      </c>
      <c r="I13" s="137">
        <f>'Прил.4'!I13</f>
        <v>7781.200000000001</v>
      </c>
      <c r="J13" s="137">
        <f>'Прил.4'!J13</f>
        <v>80.19458100155623</v>
      </c>
      <c r="K13" s="137">
        <f>'Прил.4'!K13</f>
        <v>1921.7000000000007</v>
      </c>
    </row>
    <row r="14" spans="2:11" s="54" customFormat="1" ht="12.75">
      <c r="B14" s="47" t="s">
        <v>200</v>
      </c>
      <c r="C14" s="48" t="s">
        <v>383</v>
      </c>
      <c r="D14" s="48"/>
      <c r="E14" s="48"/>
      <c r="F14" s="48"/>
      <c r="G14" s="48"/>
      <c r="H14" s="142">
        <f>'Прил.4'!H14</f>
        <v>20889.699999999997</v>
      </c>
      <c r="I14" s="142">
        <f>'Прил.4'!I14</f>
        <v>15940.3</v>
      </c>
      <c r="J14" s="142">
        <f>'Прил.4'!J14</f>
        <v>76.30698382456427</v>
      </c>
      <c r="K14" s="142">
        <f>'Прил.4'!K14</f>
        <v>4949.399999999998</v>
      </c>
    </row>
    <row r="15" spans="2:11" ht="12.75" hidden="1">
      <c r="B15" s="46" t="s">
        <v>421</v>
      </c>
      <c r="C15" s="45"/>
      <c r="D15" s="45"/>
      <c r="E15" s="45"/>
      <c r="F15" s="45"/>
      <c r="G15" s="45">
        <v>2</v>
      </c>
      <c r="H15" s="137">
        <f>'Прил.4'!H15</f>
        <v>19282.4</v>
      </c>
      <c r="I15" s="137">
        <f>'Прил.4'!I15</f>
        <v>14645.099999999999</v>
      </c>
      <c r="J15" s="137">
        <f>'Прил.4'!J15</f>
        <v>75.95060780815665</v>
      </c>
      <c r="K15" s="137">
        <f>'Прил.4'!K15</f>
        <v>4637.300000000003</v>
      </c>
    </row>
    <row r="16" spans="2:11" ht="12.75" hidden="1">
      <c r="B16" s="46" t="s">
        <v>409</v>
      </c>
      <c r="C16" s="45"/>
      <c r="D16" s="45"/>
      <c r="E16" s="45"/>
      <c r="F16" s="45"/>
      <c r="G16" s="45">
        <v>3</v>
      </c>
      <c r="H16" s="137">
        <f>'Прил.4'!H16</f>
        <v>788.0999999999999</v>
      </c>
      <c r="I16" s="137">
        <f>'Прил.4'!I16</f>
        <v>476</v>
      </c>
      <c r="J16" s="137">
        <f>'Прил.4'!J16</f>
        <v>60.3984265956097</v>
      </c>
      <c r="K16" s="137">
        <f>'Прил.4'!K16</f>
        <v>312.0999999999999</v>
      </c>
    </row>
    <row r="17" spans="2:11" ht="12.75" hidden="1">
      <c r="B17" s="46" t="s">
        <v>410</v>
      </c>
      <c r="C17" s="45"/>
      <c r="D17" s="45"/>
      <c r="E17" s="45"/>
      <c r="F17" s="45"/>
      <c r="G17" s="45">
        <v>4</v>
      </c>
      <c r="H17" s="137">
        <f>'Прил.4'!H17</f>
        <v>819.2</v>
      </c>
      <c r="I17" s="137">
        <f>'Прил.4'!I17</f>
        <v>819.2</v>
      </c>
      <c r="J17" s="137">
        <f>'Прил.4'!J17</f>
        <v>100</v>
      </c>
      <c r="K17" s="137">
        <f>'Прил.4'!K17</f>
        <v>0</v>
      </c>
    </row>
    <row r="18" spans="2:11" ht="25.5">
      <c r="B18" s="40" t="s">
        <v>21</v>
      </c>
      <c r="C18" s="49" t="s">
        <v>383</v>
      </c>
      <c r="D18" s="49" t="s">
        <v>384</v>
      </c>
      <c r="E18" s="49"/>
      <c r="F18" s="49"/>
      <c r="G18" s="49"/>
      <c r="H18" s="137">
        <f>'Прил.4'!H18</f>
        <v>940.5</v>
      </c>
      <c r="I18" s="137">
        <f>'Прил.4'!I18</f>
        <v>785.9</v>
      </c>
      <c r="J18" s="137">
        <f>'Прил.4'!J18</f>
        <v>83.5619351408825</v>
      </c>
      <c r="K18" s="137">
        <f>'Прил.4'!K18</f>
        <v>154.60000000000002</v>
      </c>
    </row>
    <row r="19" spans="2:11" ht="12.75" hidden="1">
      <c r="B19" s="50" t="s">
        <v>422</v>
      </c>
      <c r="C19" s="49" t="s">
        <v>383</v>
      </c>
      <c r="D19" s="49" t="s">
        <v>384</v>
      </c>
      <c r="E19" s="49" t="s">
        <v>423</v>
      </c>
      <c r="F19" s="49"/>
      <c r="G19" s="49"/>
      <c r="H19" s="137">
        <f>'Прил.4'!H19</f>
        <v>940.5</v>
      </c>
      <c r="I19" s="137">
        <f>'Прил.4'!I19</f>
        <v>785.9</v>
      </c>
      <c r="J19" s="137">
        <f>'Прил.4'!J19</f>
        <v>83.5619351408825</v>
      </c>
      <c r="K19" s="137">
        <f>'Прил.4'!K19</f>
        <v>154.60000000000002</v>
      </c>
    </row>
    <row r="20" spans="2:11" ht="12.75" hidden="1">
      <c r="B20" s="40" t="s">
        <v>574</v>
      </c>
      <c r="C20" s="49" t="s">
        <v>383</v>
      </c>
      <c r="D20" s="49" t="s">
        <v>384</v>
      </c>
      <c r="E20" s="49" t="s">
        <v>424</v>
      </c>
      <c r="F20" s="49"/>
      <c r="G20" s="49"/>
      <c r="H20" s="137">
        <f>'Прил.4'!H20</f>
        <v>940.5</v>
      </c>
      <c r="I20" s="137">
        <f>'Прил.4'!I20</f>
        <v>785.9</v>
      </c>
      <c r="J20" s="137">
        <f>'Прил.4'!J20</f>
        <v>83.5619351408825</v>
      </c>
      <c r="K20" s="137">
        <f>'Прил.4'!K20</f>
        <v>154.60000000000002</v>
      </c>
    </row>
    <row r="21" spans="2:11" ht="38.25" hidden="1">
      <c r="B21" s="40" t="s">
        <v>425</v>
      </c>
      <c r="C21" s="49" t="s">
        <v>383</v>
      </c>
      <c r="D21" s="49" t="s">
        <v>384</v>
      </c>
      <c r="E21" s="49" t="s">
        <v>424</v>
      </c>
      <c r="F21" s="49" t="s">
        <v>120</v>
      </c>
      <c r="G21" s="49"/>
      <c r="H21" s="137">
        <f>'Прил.4'!H21</f>
        <v>940.5</v>
      </c>
      <c r="I21" s="137">
        <f>'Прил.4'!I21</f>
        <v>785.9</v>
      </c>
      <c r="J21" s="137">
        <f>'Прил.4'!J21</f>
        <v>83.5619351408825</v>
      </c>
      <c r="K21" s="137">
        <f>'Прил.4'!K21</f>
        <v>154.60000000000002</v>
      </c>
    </row>
    <row r="22" spans="2:11" ht="12.75" hidden="1">
      <c r="B22" s="40" t="s">
        <v>426</v>
      </c>
      <c r="C22" s="49" t="s">
        <v>383</v>
      </c>
      <c r="D22" s="49" t="s">
        <v>384</v>
      </c>
      <c r="E22" s="49" t="s">
        <v>424</v>
      </c>
      <c r="F22" s="49" t="s">
        <v>427</v>
      </c>
      <c r="G22" s="49"/>
      <c r="H22" s="137">
        <f>'Прил.4'!H22</f>
        <v>940.5</v>
      </c>
      <c r="I22" s="137">
        <f>'Прил.4'!I22</f>
        <v>785.9</v>
      </c>
      <c r="J22" s="137">
        <f>'Прил.4'!J22</f>
        <v>83.5619351408825</v>
      </c>
      <c r="K22" s="137">
        <f>'Прил.4'!K22</f>
        <v>154.60000000000002</v>
      </c>
    </row>
    <row r="23" spans="2:11" ht="12.75" hidden="1">
      <c r="B23" s="40" t="s">
        <v>421</v>
      </c>
      <c r="C23" s="49" t="s">
        <v>383</v>
      </c>
      <c r="D23" s="49" t="s">
        <v>384</v>
      </c>
      <c r="E23" s="49" t="s">
        <v>424</v>
      </c>
      <c r="F23" s="49" t="s">
        <v>427</v>
      </c>
      <c r="G23" s="49">
        <v>2</v>
      </c>
      <c r="H23" s="137">
        <f>'Прил.4'!H23</f>
        <v>940.5</v>
      </c>
      <c r="I23" s="137">
        <f>'Прил.4'!I23</f>
        <v>785.9</v>
      </c>
      <c r="J23" s="137">
        <f>'Прил.4'!J23</f>
        <v>83.5619351408825</v>
      </c>
      <c r="K23" s="137">
        <f>'Прил.4'!K23</f>
        <v>154.60000000000002</v>
      </c>
    </row>
    <row r="24" spans="2:11" ht="25.5">
      <c r="B24" s="50" t="s">
        <v>428</v>
      </c>
      <c r="C24" s="49" t="s">
        <v>383</v>
      </c>
      <c r="D24" s="49" t="s">
        <v>385</v>
      </c>
      <c r="E24" s="51"/>
      <c r="F24" s="49"/>
      <c r="G24" s="49"/>
      <c r="H24" s="137">
        <f>'Прил.4'!H24</f>
        <v>327.7</v>
      </c>
      <c r="I24" s="137">
        <f>'Прил.4'!I24</f>
        <v>248.7</v>
      </c>
      <c r="J24" s="137">
        <f>'Прил.4'!J24</f>
        <v>75.89258468111078</v>
      </c>
      <c r="K24" s="137">
        <f>'Прил.4'!K24</f>
        <v>79</v>
      </c>
    </row>
    <row r="25" spans="2:11" ht="12.75" hidden="1">
      <c r="B25" s="50" t="s">
        <v>422</v>
      </c>
      <c r="C25" s="49" t="s">
        <v>383</v>
      </c>
      <c r="D25" s="49" t="s">
        <v>385</v>
      </c>
      <c r="E25" s="51" t="s">
        <v>423</v>
      </c>
      <c r="F25" s="49"/>
      <c r="G25" s="49"/>
      <c r="H25" s="137">
        <f>'Прил.4'!H25</f>
        <v>327.7</v>
      </c>
      <c r="I25" s="137">
        <f>'Прил.4'!I25</f>
        <v>248.7</v>
      </c>
      <c r="J25" s="137">
        <f>'Прил.4'!J25</f>
        <v>75.89258468111078</v>
      </c>
      <c r="K25" s="137">
        <f>'Прил.4'!K25</f>
        <v>79</v>
      </c>
    </row>
    <row r="26" spans="2:11" ht="12.75" hidden="1">
      <c r="B26" s="40" t="s">
        <v>179</v>
      </c>
      <c r="C26" s="49" t="s">
        <v>383</v>
      </c>
      <c r="D26" s="49" t="s">
        <v>385</v>
      </c>
      <c r="E26" s="51" t="s">
        <v>429</v>
      </c>
      <c r="F26" s="49"/>
      <c r="G26" s="49"/>
      <c r="H26" s="137">
        <f>'Прил.4'!H26</f>
        <v>83.7</v>
      </c>
      <c r="I26" s="137">
        <f>'Прил.4'!I26</f>
        <v>45.8</v>
      </c>
      <c r="J26" s="137">
        <f>'Прил.4'!J26</f>
        <v>54.719235364396646</v>
      </c>
      <c r="K26" s="137">
        <f>'Прил.4'!K26</f>
        <v>37.900000000000006</v>
      </c>
    </row>
    <row r="27" spans="2:11" ht="38.25" hidden="1">
      <c r="B27" s="40" t="s">
        <v>425</v>
      </c>
      <c r="C27" s="49" t="s">
        <v>383</v>
      </c>
      <c r="D27" s="49" t="s">
        <v>385</v>
      </c>
      <c r="E27" s="51" t="s">
        <v>429</v>
      </c>
      <c r="F27" s="49" t="s">
        <v>120</v>
      </c>
      <c r="G27" s="49"/>
      <c r="H27" s="137">
        <f>'Прил.4'!H27</f>
        <v>83.7</v>
      </c>
      <c r="I27" s="137">
        <f>'Прил.4'!I27</f>
        <v>45.8</v>
      </c>
      <c r="J27" s="137">
        <f>'Прил.4'!J27</f>
        <v>54.719235364396646</v>
      </c>
      <c r="K27" s="137">
        <f>'Прил.4'!K27</f>
        <v>37.900000000000006</v>
      </c>
    </row>
    <row r="28" spans="2:11" ht="12.75" hidden="1">
      <c r="B28" s="40" t="s">
        <v>426</v>
      </c>
      <c r="C28" s="49" t="s">
        <v>383</v>
      </c>
      <c r="D28" s="49" t="s">
        <v>385</v>
      </c>
      <c r="E28" s="51" t="s">
        <v>429</v>
      </c>
      <c r="F28" s="49" t="s">
        <v>427</v>
      </c>
      <c r="G28" s="49"/>
      <c r="H28" s="137">
        <f>'Прил.4'!H28</f>
        <v>83.7</v>
      </c>
      <c r="I28" s="137">
        <f>'Прил.4'!I28</f>
        <v>45.8</v>
      </c>
      <c r="J28" s="137">
        <f>'Прил.4'!J28</f>
        <v>54.719235364396646</v>
      </c>
      <c r="K28" s="137">
        <f>'Прил.4'!K28</f>
        <v>37.900000000000006</v>
      </c>
    </row>
    <row r="29" spans="2:11" ht="12.75" hidden="1">
      <c r="B29" s="40" t="s">
        <v>421</v>
      </c>
      <c r="C29" s="49" t="s">
        <v>383</v>
      </c>
      <c r="D29" s="49" t="s">
        <v>385</v>
      </c>
      <c r="E29" s="51" t="s">
        <v>429</v>
      </c>
      <c r="F29" s="49" t="s">
        <v>427</v>
      </c>
      <c r="G29" s="49">
        <v>2</v>
      </c>
      <c r="H29" s="137">
        <f>'Прил.4'!H29</f>
        <v>83.7</v>
      </c>
      <c r="I29" s="137">
        <f>'Прил.4'!I29</f>
        <v>45.8</v>
      </c>
      <c r="J29" s="137">
        <f>'Прил.4'!J29</f>
        <v>54.719235364396646</v>
      </c>
      <c r="K29" s="137">
        <f>'Прил.4'!K29</f>
        <v>37.900000000000006</v>
      </c>
    </row>
    <row r="30" spans="2:11" ht="12.75" hidden="1">
      <c r="B30" s="40" t="s">
        <v>430</v>
      </c>
      <c r="C30" s="49" t="s">
        <v>383</v>
      </c>
      <c r="D30" s="49" t="s">
        <v>385</v>
      </c>
      <c r="E30" s="51" t="s">
        <v>431</v>
      </c>
      <c r="F30" s="49"/>
      <c r="G30" s="49"/>
      <c r="H30" s="137">
        <f>'Прил.4'!H30</f>
        <v>244</v>
      </c>
      <c r="I30" s="137">
        <f>'Прил.4'!I30</f>
        <v>202.9</v>
      </c>
      <c r="J30" s="137">
        <f>'Прил.4'!J30</f>
        <v>83.15573770491802</v>
      </c>
      <c r="K30" s="137">
        <f>'Прил.4'!K30</f>
        <v>41.099999999999994</v>
      </c>
    </row>
    <row r="31" spans="2:11" ht="38.25" hidden="1">
      <c r="B31" s="40" t="s">
        <v>425</v>
      </c>
      <c r="C31" s="49" t="s">
        <v>383</v>
      </c>
      <c r="D31" s="49" t="s">
        <v>385</v>
      </c>
      <c r="E31" s="51" t="s">
        <v>431</v>
      </c>
      <c r="F31" s="49" t="s">
        <v>120</v>
      </c>
      <c r="G31" s="49"/>
      <c r="H31" s="137">
        <f>'Прил.4'!H31</f>
        <v>237.1</v>
      </c>
      <c r="I31" s="137">
        <f>'Прил.4'!I31</f>
        <v>198.8</v>
      </c>
      <c r="J31" s="137">
        <f>'Прил.4'!J31</f>
        <v>83.84647827920709</v>
      </c>
      <c r="K31" s="137">
        <f>'Прил.4'!K31</f>
        <v>38.29999999999998</v>
      </c>
    </row>
    <row r="32" spans="2:11" ht="12.75" hidden="1">
      <c r="B32" s="40" t="s">
        <v>426</v>
      </c>
      <c r="C32" s="49" t="s">
        <v>383</v>
      </c>
      <c r="D32" s="49" t="s">
        <v>385</v>
      </c>
      <c r="E32" s="51" t="s">
        <v>431</v>
      </c>
      <c r="F32" s="49" t="s">
        <v>427</v>
      </c>
      <c r="G32" s="49"/>
      <c r="H32" s="137">
        <f>'Прил.4'!H32</f>
        <v>237.1</v>
      </c>
      <c r="I32" s="137">
        <f>'Прил.4'!I32</f>
        <v>198.8</v>
      </c>
      <c r="J32" s="137">
        <f>'Прил.4'!J32</f>
        <v>83.84647827920709</v>
      </c>
      <c r="K32" s="137">
        <f>'Прил.4'!K32</f>
        <v>38.29999999999998</v>
      </c>
    </row>
    <row r="33" spans="2:11" ht="12.75" hidden="1">
      <c r="B33" s="40" t="s">
        <v>421</v>
      </c>
      <c r="C33" s="49" t="s">
        <v>383</v>
      </c>
      <c r="D33" s="49" t="s">
        <v>385</v>
      </c>
      <c r="E33" s="51" t="s">
        <v>431</v>
      </c>
      <c r="F33" s="49" t="s">
        <v>427</v>
      </c>
      <c r="G33" s="49">
        <v>2</v>
      </c>
      <c r="H33" s="137">
        <f>'Прил.4'!H33</f>
        <v>237.1</v>
      </c>
      <c r="I33" s="137">
        <f>'Прил.4'!I33</f>
        <v>198.8</v>
      </c>
      <c r="J33" s="137">
        <f>'Прил.4'!J33</f>
        <v>83.84647827920709</v>
      </c>
      <c r="K33" s="137">
        <f>'Прил.4'!K33</f>
        <v>38.29999999999998</v>
      </c>
    </row>
    <row r="34" spans="2:11" ht="12.75" hidden="1">
      <c r="B34" s="50" t="s">
        <v>432</v>
      </c>
      <c r="C34" s="49" t="s">
        <v>383</v>
      </c>
      <c r="D34" s="49" t="s">
        <v>385</v>
      </c>
      <c r="E34" s="51" t="s">
        <v>431</v>
      </c>
      <c r="F34" s="49" t="s">
        <v>433</v>
      </c>
      <c r="G34" s="49"/>
      <c r="H34" s="137">
        <f>'Прил.4'!H34</f>
        <v>6.8</v>
      </c>
      <c r="I34" s="137">
        <f>'Прил.4'!I34</f>
        <v>4.1</v>
      </c>
      <c r="J34" s="137">
        <f>'Прил.4'!J34</f>
        <v>60.29411764705882</v>
      </c>
      <c r="K34" s="137">
        <f>'Прил.4'!K34</f>
        <v>2.7</v>
      </c>
    </row>
    <row r="35" spans="2:11" ht="12.75" hidden="1">
      <c r="B35" s="50" t="s">
        <v>434</v>
      </c>
      <c r="C35" s="49" t="s">
        <v>383</v>
      </c>
      <c r="D35" s="49" t="s">
        <v>385</v>
      </c>
      <c r="E35" s="51" t="s">
        <v>431</v>
      </c>
      <c r="F35" s="49" t="s">
        <v>435</v>
      </c>
      <c r="G35" s="49"/>
      <c r="H35" s="137">
        <f>'Прил.4'!H35</f>
        <v>6.8</v>
      </c>
      <c r="I35" s="137">
        <f>'Прил.4'!I35</f>
        <v>4.1</v>
      </c>
      <c r="J35" s="137">
        <f>'Прил.4'!J35</f>
        <v>60.29411764705882</v>
      </c>
      <c r="K35" s="137">
        <f>'Прил.4'!K35</f>
        <v>2.7</v>
      </c>
    </row>
    <row r="36" spans="2:11" ht="12.75" hidden="1">
      <c r="B36" s="40" t="s">
        <v>421</v>
      </c>
      <c r="C36" s="49" t="s">
        <v>383</v>
      </c>
      <c r="D36" s="49" t="s">
        <v>385</v>
      </c>
      <c r="E36" s="51" t="s">
        <v>431</v>
      </c>
      <c r="F36" s="49" t="s">
        <v>435</v>
      </c>
      <c r="G36" s="49">
        <v>2</v>
      </c>
      <c r="H36" s="137">
        <f>'Прил.4'!H36</f>
        <v>6.8</v>
      </c>
      <c r="I36" s="137">
        <f>'Прил.4'!I36</f>
        <v>4.1</v>
      </c>
      <c r="J36" s="137">
        <f>'Прил.4'!J36</f>
        <v>60.29411764705882</v>
      </c>
      <c r="K36" s="137">
        <f>'Прил.4'!K36</f>
        <v>2.7</v>
      </c>
    </row>
    <row r="37" spans="2:11" ht="12.75" hidden="1">
      <c r="B37" s="50" t="s">
        <v>437</v>
      </c>
      <c r="C37" s="49" t="s">
        <v>383</v>
      </c>
      <c r="D37" s="49" t="s">
        <v>385</v>
      </c>
      <c r="E37" s="51" t="s">
        <v>431</v>
      </c>
      <c r="F37" s="49" t="s">
        <v>72</v>
      </c>
      <c r="G37" s="49"/>
      <c r="H37" s="137">
        <f>'Прил.4'!H37</f>
        <v>0.1</v>
      </c>
      <c r="I37" s="137">
        <f>'Прил.4'!I37</f>
        <v>0</v>
      </c>
      <c r="J37" s="137">
        <f>'Прил.4'!J37</f>
        <v>0</v>
      </c>
      <c r="K37" s="137">
        <f>'Прил.4'!K37</f>
        <v>0.1</v>
      </c>
    </row>
    <row r="38" spans="2:11" ht="12.75" hidden="1">
      <c r="B38" s="50" t="s">
        <v>438</v>
      </c>
      <c r="C38" s="49" t="s">
        <v>383</v>
      </c>
      <c r="D38" s="49" t="s">
        <v>385</v>
      </c>
      <c r="E38" s="51" t="s">
        <v>431</v>
      </c>
      <c r="F38" s="49" t="s">
        <v>439</v>
      </c>
      <c r="G38" s="49"/>
      <c r="H38" s="137">
        <f>'Прил.4'!H38</f>
        <v>0.1</v>
      </c>
      <c r="I38" s="137">
        <f>'Прил.4'!I38</f>
        <v>0</v>
      </c>
      <c r="J38" s="137">
        <f>'Прил.4'!J38</f>
        <v>0</v>
      </c>
      <c r="K38" s="137">
        <f>'Прил.4'!K38</f>
        <v>0.1</v>
      </c>
    </row>
    <row r="39" spans="2:11" ht="12.75" hidden="1">
      <c r="B39" s="40" t="s">
        <v>421</v>
      </c>
      <c r="C39" s="49" t="s">
        <v>383</v>
      </c>
      <c r="D39" s="49" t="s">
        <v>385</v>
      </c>
      <c r="E39" s="51" t="s">
        <v>431</v>
      </c>
      <c r="F39" s="49" t="s">
        <v>439</v>
      </c>
      <c r="G39" s="49">
        <v>2</v>
      </c>
      <c r="H39" s="137">
        <f>'Прил.4'!H39</f>
        <v>0.1</v>
      </c>
      <c r="I39" s="137">
        <f>'Прил.4'!I39</f>
        <v>0</v>
      </c>
      <c r="J39" s="137">
        <f>'Прил.4'!J39</f>
        <v>0</v>
      </c>
      <c r="K39" s="137">
        <f>'Прил.4'!K39</f>
        <v>0.1</v>
      </c>
    </row>
    <row r="40" spans="2:11" ht="25.5">
      <c r="B40" s="50" t="s">
        <v>436</v>
      </c>
      <c r="C40" s="49" t="s">
        <v>383</v>
      </c>
      <c r="D40" s="49" t="s">
        <v>386</v>
      </c>
      <c r="E40" s="51"/>
      <c r="F40" s="49"/>
      <c r="G40" s="49"/>
      <c r="H40" s="137">
        <f>'Прил.4'!H40</f>
        <v>13970.499999999998</v>
      </c>
      <c r="I40" s="137">
        <f>'Прил.4'!I40</f>
        <v>10743.699999999999</v>
      </c>
      <c r="J40" s="137">
        <f>'Прил.4'!J40</f>
        <v>76.90275938584875</v>
      </c>
      <c r="K40" s="137">
        <f>'Прил.4'!K40</f>
        <v>3226.7999999999993</v>
      </c>
    </row>
    <row r="41" spans="2:11" ht="12.75" hidden="1">
      <c r="B41" s="40" t="s">
        <v>422</v>
      </c>
      <c r="C41" s="49" t="s">
        <v>383</v>
      </c>
      <c r="D41" s="49" t="s">
        <v>386</v>
      </c>
      <c r="E41" s="51" t="s">
        <v>423</v>
      </c>
      <c r="F41" s="49"/>
      <c r="G41" s="49"/>
      <c r="H41" s="137">
        <f>'Прил.4'!H41</f>
        <v>13955.499999999998</v>
      </c>
      <c r="I41" s="137">
        <f>'Прил.4'!I41</f>
        <v>10743.699999999999</v>
      </c>
      <c r="J41" s="137">
        <f>'Прил.4'!J41</f>
        <v>76.98541793558095</v>
      </c>
      <c r="K41" s="137">
        <f>'Прил.4'!K41</f>
        <v>3211.7999999999993</v>
      </c>
    </row>
    <row r="42" spans="2:11" ht="12.75" hidden="1">
      <c r="B42" s="40" t="s">
        <v>430</v>
      </c>
      <c r="C42" s="49" t="s">
        <v>383</v>
      </c>
      <c r="D42" s="49" t="s">
        <v>386</v>
      </c>
      <c r="E42" s="51" t="s">
        <v>431</v>
      </c>
      <c r="F42" s="49"/>
      <c r="G42" s="49"/>
      <c r="H42" s="137">
        <f>'Прил.4'!H42</f>
        <v>13955.499999999998</v>
      </c>
      <c r="I42" s="137">
        <f>'Прил.4'!I42</f>
        <v>10743.699999999999</v>
      </c>
      <c r="J42" s="137">
        <f>'Прил.4'!J42</f>
        <v>76.98541793558095</v>
      </c>
      <c r="K42" s="137">
        <f>'Прил.4'!K42</f>
        <v>3211.7999999999993</v>
      </c>
    </row>
    <row r="43" spans="2:11" ht="38.25" hidden="1">
      <c r="B43" s="40" t="s">
        <v>425</v>
      </c>
      <c r="C43" s="49" t="s">
        <v>383</v>
      </c>
      <c r="D43" s="49" t="s">
        <v>386</v>
      </c>
      <c r="E43" s="51" t="s">
        <v>431</v>
      </c>
      <c r="F43" s="49" t="s">
        <v>120</v>
      </c>
      <c r="G43" s="49"/>
      <c r="H43" s="137">
        <f>'Прил.4'!H43</f>
        <v>11452.9</v>
      </c>
      <c r="I43" s="137">
        <f>'Прил.4'!I43</f>
        <v>8797.1</v>
      </c>
      <c r="J43" s="137">
        <f>'Прил.4'!J43</f>
        <v>76.81111334247221</v>
      </c>
      <c r="K43" s="137">
        <f>'Прил.4'!K43</f>
        <v>2655.7999999999993</v>
      </c>
    </row>
    <row r="44" spans="2:11" ht="12.75" hidden="1">
      <c r="B44" s="40" t="s">
        <v>426</v>
      </c>
      <c r="C44" s="49" t="s">
        <v>383</v>
      </c>
      <c r="D44" s="49" t="s">
        <v>386</v>
      </c>
      <c r="E44" s="51" t="s">
        <v>431</v>
      </c>
      <c r="F44" s="49" t="s">
        <v>427</v>
      </c>
      <c r="G44" s="49"/>
      <c r="H44" s="137">
        <f>'Прил.4'!H44</f>
        <v>11452.9</v>
      </c>
      <c r="I44" s="137">
        <f>'Прил.4'!I44</f>
        <v>8797.1</v>
      </c>
      <c r="J44" s="137">
        <f>'Прил.4'!J44</f>
        <v>76.81111334247221</v>
      </c>
      <c r="K44" s="137">
        <f>'Прил.4'!K44</f>
        <v>2655.7999999999993</v>
      </c>
    </row>
    <row r="45" spans="2:11" ht="12.75" hidden="1">
      <c r="B45" s="40" t="s">
        <v>421</v>
      </c>
      <c r="C45" s="49" t="s">
        <v>383</v>
      </c>
      <c r="D45" s="49" t="s">
        <v>386</v>
      </c>
      <c r="E45" s="51" t="s">
        <v>431</v>
      </c>
      <c r="F45" s="49" t="s">
        <v>427</v>
      </c>
      <c r="G45" s="49">
        <v>2</v>
      </c>
      <c r="H45" s="137">
        <f>'Прил.4'!H45</f>
        <v>11452.9</v>
      </c>
      <c r="I45" s="137">
        <f>'Прил.4'!I45</f>
        <v>8797.1</v>
      </c>
      <c r="J45" s="137">
        <f>'Прил.4'!J45</f>
        <v>76.81111334247221</v>
      </c>
      <c r="K45" s="137">
        <f>'Прил.4'!K45</f>
        <v>2655.7999999999993</v>
      </c>
    </row>
    <row r="46" spans="2:11" ht="12.75" hidden="1">
      <c r="B46" s="50" t="s">
        <v>432</v>
      </c>
      <c r="C46" s="49" t="s">
        <v>383</v>
      </c>
      <c r="D46" s="49" t="s">
        <v>386</v>
      </c>
      <c r="E46" s="51" t="s">
        <v>431</v>
      </c>
      <c r="F46" s="49" t="s">
        <v>433</v>
      </c>
      <c r="G46" s="49"/>
      <c r="H46" s="137">
        <f>'Прил.4'!H46</f>
        <v>2487.2</v>
      </c>
      <c r="I46" s="137">
        <f>'Прил.4'!I46</f>
        <v>1940.3</v>
      </c>
      <c r="J46" s="137">
        <f>'Прил.4'!J46</f>
        <v>78.01141846252816</v>
      </c>
      <c r="K46" s="137">
        <f>'Прил.4'!K46</f>
        <v>546.8999999999999</v>
      </c>
    </row>
    <row r="47" spans="2:11" ht="12.75" hidden="1">
      <c r="B47" s="50" t="s">
        <v>434</v>
      </c>
      <c r="C47" s="49" t="s">
        <v>383</v>
      </c>
      <c r="D47" s="49" t="s">
        <v>386</v>
      </c>
      <c r="E47" s="51" t="s">
        <v>431</v>
      </c>
      <c r="F47" s="49" t="s">
        <v>435</v>
      </c>
      <c r="G47" s="49"/>
      <c r="H47" s="137">
        <f>'Прил.4'!H47</f>
        <v>2487.2</v>
      </c>
      <c r="I47" s="137">
        <f>'Прил.4'!I47</f>
        <v>1940.3</v>
      </c>
      <c r="J47" s="137">
        <f>'Прил.4'!J47</f>
        <v>78.01141846252816</v>
      </c>
      <c r="K47" s="137">
        <f>'Прил.4'!K47</f>
        <v>546.8999999999999</v>
      </c>
    </row>
    <row r="48" spans="2:11" ht="12.75" hidden="1">
      <c r="B48" s="40" t="s">
        <v>421</v>
      </c>
      <c r="C48" s="49" t="s">
        <v>383</v>
      </c>
      <c r="D48" s="49" t="s">
        <v>386</v>
      </c>
      <c r="E48" s="51" t="s">
        <v>431</v>
      </c>
      <c r="F48" s="49" t="s">
        <v>435</v>
      </c>
      <c r="G48" s="49">
        <v>2</v>
      </c>
      <c r="H48" s="137">
        <f>'Прил.4'!H48</f>
        <v>2487.2</v>
      </c>
      <c r="I48" s="137">
        <f>'Прил.4'!I48</f>
        <v>1940.3</v>
      </c>
      <c r="J48" s="137">
        <f>'Прил.4'!J48</f>
        <v>78.01141846252816</v>
      </c>
      <c r="K48" s="137">
        <f>'Прил.4'!K48</f>
        <v>546.8999999999999</v>
      </c>
    </row>
    <row r="49" spans="2:11" ht="12.75" hidden="1">
      <c r="B49" s="50" t="s">
        <v>437</v>
      </c>
      <c r="C49" s="49" t="s">
        <v>383</v>
      </c>
      <c r="D49" s="49" t="s">
        <v>386</v>
      </c>
      <c r="E49" s="51" t="s">
        <v>431</v>
      </c>
      <c r="F49" s="49" t="s">
        <v>72</v>
      </c>
      <c r="G49" s="49"/>
      <c r="H49" s="137">
        <f>'Прил.4'!H49</f>
        <v>15.4</v>
      </c>
      <c r="I49" s="137">
        <f>'Прил.4'!I49</f>
        <v>6.3</v>
      </c>
      <c r="J49" s="137">
        <f>'Прил.4'!J49</f>
        <v>40.90909090909091</v>
      </c>
      <c r="K49" s="137">
        <f>'Прил.4'!K49</f>
        <v>9.100000000000001</v>
      </c>
    </row>
    <row r="50" spans="2:11" ht="12.75" hidden="1">
      <c r="B50" s="50" t="s">
        <v>438</v>
      </c>
      <c r="C50" s="49" t="s">
        <v>383</v>
      </c>
      <c r="D50" s="49" t="s">
        <v>386</v>
      </c>
      <c r="E50" s="51" t="s">
        <v>431</v>
      </c>
      <c r="F50" s="49" t="s">
        <v>439</v>
      </c>
      <c r="G50" s="49"/>
      <c r="H50" s="137">
        <f>'Прил.4'!H50</f>
        <v>15.4</v>
      </c>
      <c r="I50" s="137">
        <f>'Прил.4'!I50</f>
        <v>6.3</v>
      </c>
      <c r="J50" s="137">
        <f>'Прил.4'!J50</f>
        <v>40.90909090909091</v>
      </c>
      <c r="K50" s="137">
        <f>'Прил.4'!K50</f>
        <v>9.100000000000001</v>
      </c>
    </row>
    <row r="51" spans="2:11" ht="12.75" hidden="1">
      <c r="B51" s="40" t="s">
        <v>421</v>
      </c>
      <c r="C51" s="49" t="s">
        <v>383</v>
      </c>
      <c r="D51" s="49" t="s">
        <v>386</v>
      </c>
      <c r="E51" s="51" t="s">
        <v>431</v>
      </c>
      <c r="F51" s="49" t="s">
        <v>439</v>
      </c>
      <c r="G51" s="49">
        <v>2</v>
      </c>
      <c r="H51" s="137">
        <f>'Прил.4'!H51</f>
        <v>15.4</v>
      </c>
      <c r="I51" s="137">
        <f>'Прил.4'!I51</f>
        <v>6.3</v>
      </c>
      <c r="J51" s="137">
        <f>'Прил.4'!J51</f>
        <v>40.90909090909091</v>
      </c>
      <c r="K51" s="137">
        <f>'Прил.4'!K51</f>
        <v>9.100000000000001</v>
      </c>
    </row>
    <row r="52" spans="2:11" ht="25.5" hidden="1">
      <c r="B52" s="74" t="s">
        <v>609</v>
      </c>
      <c r="C52" s="49" t="s">
        <v>383</v>
      </c>
      <c r="D52" s="49" t="s">
        <v>386</v>
      </c>
      <c r="E52" s="49" t="s">
        <v>610</v>
      </c>
      <c r="F52" s="49"/>
      <c r="G52" s="49"/>
      <c r="H52" s="137">
        <f>'Прил.4'!H52</f>
        <v>15</v>
      </c>
      <c r="I52" s="137">
        <f>'Прил.4'!I52</f>
        <v>0</v>
      </c>
      <c r="J52" s="137">
        <f>'Прил.4'!J52</f>
        <v>0</v>
      </c>
      <c r="K52" s="137">
        <f>'Прил.4'!K52</f>
        <v>15</v>
      </c>
    </row>
    <row r="53" spans="2:11" ht="25.5" hidden="1">
      <c r="B53" s="40" t="s">
        <v>611</v>
      </c>
      <c r="C53" s="49" t="s">
        <v>383</v>
      </c>
      <c r="D53" s="49" t="s">
        <v>386</v>
      </c>
      <c r="E53" s="49" t="s">
        <v>612</v>
      </c>
      <c r="F53" s="49"/>
      <c r="G53" s="49"/>
      <c r="H53" s="137">
        <f>'Прил.4'!H53</f>
        <v>15</v>
      </c>
      <c r="I53" s="137">
        <f>'Прил.4'!I53</f>
        <v>0</v>
      </c>
      <c r="J53" s="137">
        <f>'Прил.4'!J53</f>
        <v>0</v>
      </c>
      <c r="K53" s="137">
        <f>'Прил.4'!K53</f>
        <v>15</v>
      </c>
    </row>
    <row r="54" spans="2:11" ht="12.75" hidden="1">
      <c r="B54" s="50" t="s">
        <v>432</v>
      </c>
      <c r="C54" s="49" t="s">
        <v>383</v>
      </c>
      <c r="D54" s="49" t="s">
        <v>386</v>
      </c>
      <c r="E54" s="49" t="s">
        <v>612</v>
      </c>
      <c r="F54" s="49" t="s">
        <v>433</v>
      </c>
      <c r="G54" s="49"/>
      <c r="H54" s="137">
        <f>'Прил.4'!H54</f>
        <v>15</v>
      </c>
      <c r="I54" s="137">
        <f>'Прил.4'!I54</f>
        <v>0</v>
      </c>
      <c r="J54" s="137">
        <f>'Прил.4'!J54</f>
        <v>0</v>
      </c>
      <c r="K54" s="137">
        <f>'Прил.4'!K54</f>
        <v>15</v>
      </c>
    </row>
    <row r="55" spans="2:11" ht="12.75" hidden="1">
      <c r="B55" s="40" t="s">
        <v>421</v>
      </c>
      <c r="C55" s="49" t="s">
        <v>383</v>
      </c>
      <c r="D55" s="49" t="s">
        <v>386</v>
      </c>
      <c r="E55" s="49" t="s">
        <v>612</v>
      </c>
      <c r="F55" s="49" t="s">
        <v>435</v>
      </c>
      <c r="G55" s="49" t="s">
        <v>414</v>
      </c>
      <c r="H55" s="137">
        <f>'Прил.4'!H55</f>
        <v>15</v>
      </c>
      <c r="I55" s="137">
        <f>'Прил.4'!I55</f>
        <v>0</v>
      </c>
      <c r="J55" s="137">
        <f>'Прил.4'!J55</f>
        <v>0</v>
      </c>
      <c r="K55" s="137">
        <f>'Прил.4'!K55</f>
        <v>15</v>
      </c>
    </row>
    <row r="56" spans="2:11" ht="25.5">
      <c r="B56" s="50" t="s">
        <v>22</v>
      </c>
      <c r="C56" s="49" t="s">
        <v>383</v>
      </c>
      <c r="D56" s="49" t="s">
        <v>387</v>
      </c>
      <c r="E56" s="49"/>
      <c r="F56" s="49"/>
      <c r="G56" s="49"/>
      <c r="H56" s="137">
        <f>'Прил.4'!H56</f>
        <v>2276</v>
      </c>
      <c r="I56" s="137">
        <f>'Прил.4'!I56</f>
        <v>1806.4999999999998</v>
      </c>
      <c r="J56" s="137">
        <f>'Прил.4'!J56</f>
        <v>79.37170474516695</v>
      </c>
      <c r="K56" s="137">
        <f>'Прил.4'!K56</f>
        <v>469.5000000000002</v>
      </c>
    </row>
    <row r="57" spans="2:11" ht="12.75" hidden="1">
      <c r="B57" s="40" t="s">
        <v>422</v>
      </c>
      <c r="C57" s="49" t="s">
        <v>383</v>
      </c>
      <c r="D57" s="49" t="s">
        <v>387</v>
      </c>
      <c r="E57" s="51" t="s">
        <v>423</v>
      </c>
      <c r="F57" s="49"/>
      <c r="G57" s="49"/>
      <c r="H57" s="137">
        <f>'Прил.4'!H57</f>
        <v>2276</v>
      </c>
      <c r="I57" s="137">
        <f>'Прил.4'!I57</f>
        <v>1806.4999999999998</v>
      </c>
      <c r="J57" s="137">
        <f>'Прил.4'!J57</f>
        <v>79.37170474516695</v>
      </c>
      <c r="K57" s="137">
        <f>'Прил.4'!K57</f>
        <v>469.5000000000002</v>
      </c>
    </row>
    <row r="58" spans="2:11" ht="12.75" hidden="1">
      <c r="B58" s="40" t="s">
        <v>430</v>
      </c>
      <c r="C58" s="49" t="s">
        <v>383</v>
      </c>
      <c r="D58" s="49" t="s">
        <v>387</v>
      </c>
      <c r="E58" s="51" t="s">
        <v>431</v>
      </c>
      <c r="F58" s="49"/>
      <c r="G58" s="49"/>
      <c r="H58" s="137">
        <f>'Прил.4'!H58</f>
        <v>2276</v>
      </c>
      <c r="I58" s="137">
        <f>'Прил.4'!I58</f>
        <v>1806.4999999999998</v>
      </c>
      <c r="J58" s="137">
        <f>'Прил.4'!J58</f>
        <v>79.37170474516695</v>
      </c>
      <c r="K58" s="137">
        <f>'Прил.4'!K58</f>
        <v>469.5000000000002</v>
      </c>
    </row>
    <row r="59" spans="2:11" ht="38.25" hidden="1">
      <c r="B59" s="40" t="s">
        <v>425</v>
      </c>
      <c r="C59" s="49" t="s">
        <v>383</v>
      </c>
      <c r="D59" s="49" t="s">
        <v>387</v>
      </c>
      <c r="E59" s="51" t="s">
        <v>431</v>
      </c>
      <c r="F59" s="49" t="s">
        <v>120</v>
      </c>
      <c r="G59" s="49"/>
      <c r="H59" s="137">
        <f>'Прил.4'!H59</f>
        <v>1983.4</v>
      </c>
      <c r="I59" s="137">
        <f>'Прил.4'!I59</f>
        <v>1642.1</v>
      </c>
      <c r="J59" s="137">
        <f>'Прил.4'!J59</f>
        <v>82.79217505293938</v>
      </c>
      <c r="K59" s="137">
        <f>'Прил.4'!K59</f>
        <v>341.3000000000002</v>
      </c>
    </row>
    <row r="60" spans="2:11" ht="12.75" hidden="1">
      <c r="B60" s="40" t="s">
        <v>426</v>
      </c>
      <c r="C60" s="49" t="s">
        <v>383</v>
      </c>
      <c r="D60" s="49" t="s">
        <v>387</v>
      </c>
      <c r="E60" s="51" t="s">
        <v>431</v>
      </c>
      <c r="F60" s="49" t="s">
        <v>427</v>
      </c>
      <c r="G60" s="49"/>
      <c r="H60" s="137">
        <f>'Прил.4'!H60</f>
        <v>1983.4</v>
      </c>
      <c r="I60" s="137">
        <f>'Прил.4'!I60</f>
        <v>1642.1</v>
      </c>
      <c r="J60" s="137">
        <f>'Прил.4'!J60</f>
        <v>82.79217505293938</v>
      </c>
      <c r="K60" s="137">
        <f>'Прил.4'!K60</f>
        <v>341.3000000000002</v>
      </c>
    </row>
    <row r="61" spans="2:11" ht="12.75" hidden="1">
      <c r="B61" s="40" t="s">
        <v>421</v>
      </c>
      <c r="C61" s="49" t="s">
        <v>383</v>
      </c>
      <c r="D61" s="49" t="s">
        <v>387</v>
      </c>
      <c r="E61" s="51" t="s">
        <v>431</v>
      </c>
      <c r="F61" s="49" t="s">
        <v>427</v>
      </c>
      <c r="G61" s="49">
        <v>2</v>
      </c>
      <c r="H61" s="137">
        <f>'Прил.4'!H61</f>
        <v>1983.4</v>
      </c>
      <c r="I61" s="137">
        <f>'Прил.4'!I61</f>
        <v>1642.1</v>
      </c>
      <c r="J61" s="137">
        <f>'Прил.4'!J61</f>
        <v>82.79217505293938</v>
      </c>
      <c r="K61" s="137">
        <f>'Прил.4'!K61</f>
        <v>341.3000000000002</v>
      </c>
    </row>
    <row r="62" spans="2:11" ht="12.75" hidden="1">
      <c r="B62" s="50" t="s">
        <v>432</v>
      </c>
      <c r="C62" s="49" t="s">
        <v>383</v>
      </c>
      <c r="D62" s="49" t="s">
        <v>387</v>
      </c>
      <c r="E62" s="51" t="s">
        <v>431</v>
      </c>
      <c r="F62" s="49" t="s">
        <v>433</v>
      </c>
      <c r="G62" s="49"/>
      <c r="H62" s="137">
        <f>'Прил.4'!H62</f>
        <v>291.6</v>
      </c>
      <c r="I62" s="137">
        <f>'Прил.4'!I62</f>
        <v>164.3</v>
      </c>
      <c r="J62" s="137">
        <f>'Прил.4'!J62</f>
        <v>56.344307270233195</v>
      </c>
      <c r="K62" s="137">
        <f>'Прил.4'!K62</f>
        <v>127.30000000000001</v>
      </c>
    </row>
    <row r="63" spans="2:11" ht="12.75" hidden="1">
      <c r="B63" s="50" t="s">
        <v>434</v>
      </c>
      <c r="C63" s="49" t="s">
        <v>383</v>
      </c>
      <c r="D63" s="49" t="s">
        <v>387</v>
      </c>
      <c r="E63" s="51" t="s">
        <v>431</v>
      </c>
      <c r="F63" s="49" t="s">
        <v>435</v>
      </c>
      <c r="G63" s="49"/>
      <c r="H63" s="137">
        <f>'Прил.4'!H63</f>
        <v>291.6</v>
      </c>
      <c r="I63" s="137">
        <f>'Прил.4'!I63</f>
        <v>164.3</v>
      </c>
      <c r="J63" s="137">
        <f>'Прил.4'!J63</f>
        <v>56.344307270233195</v>
      </c>
      <c r="K63" s="137">
        <f>'Прил.4'!K63</f>
        <v>127.30000000000001</v>
      </c>
    </row>
    <row r="64" spans="2:11" ht="12.75" hidden="1">
      <c r="B64" s="40" t="s">
        <v>421</v>
      </c>
      <c r="C64" s="49" t="s">
        <v>383</v>
      </c>
      <c r="D64" s="49" t="s">
        <v>387</v>
      </c>
      <c r="E64" s="51" t="s">
        <v>431</v>
      </c>
      <c r="F64" s="49" t="s">
        <v>435</v>
      </c>
      <c r="G64" s="49">
        <v>2</v>
      </c>
      <c r="H64" s="137">
        <f>'Прил.4'!H64</f>
        <v>291.6</v>
      </c>
      <c r="I64" s="137">
        <f>'Прил.4'!I64</f>
        <v>164.3</v>
      </c>
      <c r="J64" s="137">
        <f>'Прил.4'!J64</f>
        <v>56.344307270233195</v>
      </c>
      <c r="K64" s="137">
        <f>'Прил.4'!K64</f>
        <v>127.30000000000001</v>
      </c>
    </row>
    <row r="65" spans="2:11" ht="12.75" hidden="1">
      <c r="B65" s="50" t="s">
        <v>437</v>
      </c>
      <c r="C65" s="49" t="s">
        <v>383</v>
      </c>
      <c r="D65" s="49" t="s">
        <v>387</v>
      </c>
      <c r="E65" s="51" t="s">
        <v>431</v>
      </c>
      <c r="F65" s="49" t="s">
        <v>72</v>
      </c>
      <c r="G65" s="49"/>
      <c r="H65" s="137">
        <f>'Прил.4'!H65</f>
        <v>1</v>
      </c>
      <c r="I65" s="137">
        <f>'Прил.4'!I65</f>
        <v>0.1</v>
      </c>
      <c r="J65" s="137">
        <f>'Прил.4'!J65</f>
        <v>10</v>
      </c>
      <c r="K65" s="137">
        <f>'Прил.4'!K65</f>
        <v>0.9</v>
      </c>
    </row>
    <row r="66" spans="2:11" ht="12.75" hidden="1">
      <c r="B66" s="50" t="s">
        <v>438</v>
      </c>
      <c r="C66" s="49" t="s">
        <v>383</v>
      </c>
      <c r="D66" s="49" t="s">
        <v>387</v>
      </c>
      <c r="E66" s="51" t="s">
        <v>431</v>
      </c>
      <c r="F66" s="49" t="s">
        <v>439</v>
      </c>
      <c r="G66" s="49"/>
      <c r="H66" s="137">
        <f>'Прил.4'!H66</f>
        <v>1</v>
      </c>
      <c r="I66" s="137">
        <f>'Прил.4'!I66</f>
        <v>0.1</v>
      </c>
      <c r="J66" s="137">
        <f>'Прил.4'!J66</f>
        <v>10</v>
      </c>
      <c r="K66" s="137">
        <f>'Прил.4'!K66</f>
        <v>0.9</v>
      </c>
    </row>
    <row r="67" spans="2:11" ht="12.75" hidden="1">
      <c r="B67" s="40" t="s">
        <v>421</v>
      </c>
      <c r="C67" s="49" t="s">
        <v>383</v>
      </c>
      <c r="D67" s="49" t="s">
        <v>387</v>
      </c>
      <c r="E67" s="51" t="s">
        <v>431</v>
      </c>
      <c r="F67" s="49" t="s">
        <v>439</v>
      </c>
      <c r="G67" s="49">
        <v>2</v>
      </c>
      <c r="H67" s="137">
        <f>'Прил.4'!H67</f>
        <v>1</v>
      </c>
      <c r="I67" s="137">
        <f>'Прил.4'!I67</f>
        <v>0.1</v>
      </c>
      <c r="J67" s="137">
        <f>'Прил.4'!J67</f>
        <v>10</v>
      </c>
      <c r="K67" s="137">
        <f>'Прил.4'!K67</f>
        <v>0.9</v>
      </c>
    </row>
    <row r="68" spans="2:11" ht="12.75">
      <c r="B68" s="50" t="s">
        <v>201</v>
      </c>
      <c r="C68" s="49" t="s">
        <v>383</v>
      </c>
      <c r="D68" s="49" t="s">
        <v>364</v>
      </c>
      <c r="E68" s="51"/>
      <c r="F68" s="49"/>
      <c r="G68" s="49"/>
      <c r="H68" s="137">
        <f>'Прил.4'!H68</f>
        <v>25</v>
      </c>
      <c r="I68" s="137">
        <f>'Прил.4'!I68</f>
        <v>0</v>
      </c>
      <c r="J68" s="137">
        <f>'Прил.4'!J68</f>
        <v>0</v>
      </c>
      <c r="K68" s="137">
        <f>'Прил.4'!K68</f>
        <v>25</v>
      </c>
    </row>
    <row r="69" spans="2:11" ht="12.75" hidden="1">
      <c r="B69" s="50" t="s">
        <v>422</v>
      </c>
      <c r="C69" s="49" t="s">
        <v>383</v>
      </c>
      <c r="D69" s="49" t="s">
        <v>364</v>
      </c>
      <c r="E69" s="51" t="s">
        <v>423</v>
      </c>
      <c r="F69" s="49"/>
      <c r="G69" s="49"/>
      <c r="H69" s="137">
        <f>'Прил.4'!H69</f>
        <v>25</v>
      </c>
      <c r="I69" s="137">
        <f>'Прил.4'!I69</f>
        <v>0</v>
      </c>
      <c r="J69" s="137">
        <f>'Прил.4'!J69</f>
        <v>0</v>
      </c>
      <c r="K69" s="137">
        <f>'Прил.4'!K69</f>
        <v>25</v>
      </c>
    </row>
    <row r="70" spans="2:11" ht="12.75" hidden="1">
      <c r="B70" s="50" t="s">
        <v>576</v>
      </c>
      <c r="C70" s="49" t="s">
        <v>383</v>
      </c>
      <c r="D70" s="49" t="s">
        <v>364</v>
      </c>
      <c r="E70" s="51" t="s">
        <v>144</v>
      </c>
      <c r="F70" s="49"/>
      <c r="G70" s="49"/>
      <c r="H70" s="137">
        <f>'Прил.4'!H70</f>
        <v>25</v>
      </c>
      <c r="I70" s="137">
        <f>'Прил.4'!I70</f>
        <v>0</v>
      </c>
      <c r="J70" s="137">
        <f>'Прил.4'!J70</f>
        <v>0</v>
      </c>
      <c r="K70" s="137">
        <f>'Прил.4'!K70</f>
        <v>25</v>
      </c>
    </row>
    <row r="71" spans="2:11" ht="12.75" hidden="1">
      <c r="B71" s="50" t="s">
        <v>437</v>
      </c>
      <c r="C71" s="49" t="s">
        <v>383</v>
      </c>
      <c r="D71" s="49" t="s">
        <v>364</v>
      </c>
      <c r="E71" s="51" t="s">
        <v>144</v>
      </c>
      <c r="F71" s="49" t="s">
        <v>72</v>
      </c>
      <c r="G71" s="49"/>
      <c r="H71" s="137">
        <f>'Прил.4'!H71</f>
        <v>25</v>
      </c>
      <c r="I71" s="137">
        <f>'Прил.4'!I71</f>
        <v>0</v>
      </c>
      <c r="J71" s="137">
        <f>'Прил.4'!J71</f>
        <v>0</v>
      </c>
      <c r="K71" s="137">
        <f>'Прил.4'!K71</f>
        <v>25</v>
      </c>
    </row>
    <row r="72" spans="2:11" ht="12.75" hidden="1">
      <c r="B72" s="50" t="s">
        <v>153</v>
      </c>
      <c r="C72" s="49" t="s">
        <v>383</v>
      </c>
      <c r="D72" s="49" t="s">
        <v>364</v>
      </c>
      <c r="E72" s="51" t="s">
        <v>144</v>
      </c>
      <c r="F72" s="49" t="s">
        <v>154</v>
      </c>
      <c r="G72" s="49"/>
      <c r="H72" s="137">
        <f>'Прил.4'!H72</f>
        <v>25</v>
      </c>
      <c r="I72" s="137">
        <f>'Прил.4'!I72</f>
        <v>0</v>
      </c>
      <c r="J72" s="137">
        <f>'Прил.4'!J72</f>
        <v>0</v>
      </c>
      <c r="K72" s="137">
        <f>'Прил.4'!K72</f>
        <v>25</v>
      </c>
    </row>
    <row r="73" spans="2:11" ht="12.75" hidden="1">
      <c r="B73" s="40" t="s">
        <v>421</v>
      </c>
      <c r="C73" s="49" t="s">
        <v>383</v>
      </c>
      <c r="D73" s="49" t="s">
        <v>364</v>
      </c>
      <c r="E73" s="51" t="s">
        <v>144</v>
      </c>
      <c r="F73" s="49" t="s">
        <v>154</v>
      </c>
      <c r="G73" s="49">
        <v>2</v>
      </c>
      <c r="H73" s="137">
        <f>'Прил.4'!H73</f>
        <v>25</v>
      </c>
      <c r="I73" s="137">
        <f>'Прил.4'!I73</f>
        <v>0</v>
      </c>
      <c r="J73" s="137">
        <f>'Прил.4'!J73</f>
        <v>0</v>
      </c>
      <c r="K73" s="137">
        <f>'Прил.4'!K73</f>
        <v>25</v>
      </c>
    </row>
    <row r="74" spans="2:11" ht="12.75">
      <c r="B74" s="50" t="s">
        <v>202</v>
      </c>
      <c r="C74" s="49" t="s">
        <v>383</v>
      </c>
      <c r="D74" s="49" t="s">
        <v>365</v>
      </c>
      <c r="E74" s="49"/>
      <c r="F74" s="49"/>
      <c r="G74" s="49"/>
      <c r="H74" s="137">
        <f>'Прил.4'!H74</f>
        <v>3350</v>
      </c>
      <c r="I74" s="137">
        <f>'Прил.4'!I74</f>
        <v>2355.5</v>
      </c>
      <c r="J74" s="137">
        <f>'Прил.4'!J74</f>
        <v>70.3134328358209</v>
      </c>
      <c r="K74" s="137">
        <f>'Прил.4'!K74</f>
        <v>994.5</v>
      </c>
    </row>
    <row r="75" spans="2:11" ht="12.75" hidden="1">
      <c r="B75" s="50" t="s">
        <v>422</v>
      </c>
      <c r="C75" s="49" t="s">
        <v>383</v>
      </c>
      <c r="D75" s="49" t="s">
        <v>365</v>
      </c>
      <c r="E75" s="51" t="s">
        <v>423</v>
      </c>
      <c r="F75" s="49"/>
      <c r="G75" s="49"/>
      <c r="H75" s="137">
        <f>'Прил.4'!H75</f>
        <v>3208.5</v>
      </c>
      <c r="I75" s="137">
        <f>'Прил.4'!I75</f>
        <v>2351.5</v>
      </c>
      <c r="J75" s="137">
        <f>'Прил.4'!J75</f>
        <v>73.28969923640331</v>
      </c>
      <c r="K75" s="137">
        <f>'Прил.4'!K75</f>
        <v>857</v>
      </c>
    </row>
    <row r="76" spans="2:11" ht="38.25" hidden="1">
      <c r="B76" s="50" t="s">
        <v>338</v>
      </c>
      <c r="C76" s="49" t="s">
        <v>383</v>
      </c>
      <c r="D76" s="49" t="s">
        <v>365</v>
      </c>
      <c r="E76" s="51" t="s">
        <v>339</v>
      </c>
      <c r="F76" s="49"/>
      <c r="G76" s="49"/>
      <c r="H76" s="137">
        <f>'Прил.4'!H76</f>
        <v>819.2</v>
      </c>
      <c r="I76" s="137">
        <f>'Прил.4'!I76</f>
        <v>819.2</v>
      </c>
      <c r="J76" s="137">
        <f>'Прил.4'!J76</f>
        <v>100</v>
      </c>
      <c r="K76" s="137">
        <f>'Прил.4'!K76</f>
        <v>0</v>
      </c>
    </row>
    <row r="77" spans="2:11" ht="25.5" hidden="1">
      <c r="B77" s="40" t="s">
        <v>473</v>
      </c>
      <c r="C77" s="49" t="s">
        <v>383</v>
      </c>
      <c r="D77" s="49" t="s">
        <v>365</v>
      </c>
      <c r="E77" s="51" t="s">
        <v>339</v>
      </c>
      <c r="F77" s="49" t="s">
        <v>474</v>
      </c>
      <c r="G77" s="49"/>
      <c r="H77" s="137">
        <f>'Прил.4'!H77</f>
        <v>819.2</v>
      </c>
      <c r="I77" s="137">
        <f>'Прил.4'!I77</f>
        <v>819.2</v>
      </c>
      <c r="J77" s="137">
        <f>'Прил.4'!J77</f>
        <v>100</v>
      </c>
      <c r="K77" s="137">
        <f>'Прил.4'!K77</f>
        <v>0</v>
      </c>
    </row>
    <row r="78" spans="2:11" ht="12.75" hidden="1">
      <c r="B78" s="40" t="s">
        <v>570</v>
      </c>
      <c r="C78" s="49" t="s">
        <v>383</v>
      </c>
      <c r="D78" s="49" t="s">
        <v>365</v>
      </c>
      <c r="E78" s="51" t="s">
        <v>339</v>
      </c>
      <c r="F78" s="49" t="s">
        <v>571</v>
      </c>
      <c r="G78" s="49"/>
      <c r="H78" s="137">
        <f>'Прил.4'!H78</f>
        <v>819.2</v>
      </c>
      <c r="I78" s="137">
        <f>'Прил.4'!I78</f>
        <v>819.2</v>
      </c>
      <c r="J78" s="137">
        <f>'Прил.4'!J78</f>
        <v>100</v>
      </c>
      <c r="K78" s="137">
        <f>'Прил.4'!K78</f>
        <v>0</v>
      </c>
    </row>
    <row r="79" spans="2:11" ht="12.75" hidden="1">
      <c r="B79" s="50" t="s">
        <v>410</v>
      </c>
      <c r="C79" s="49" t="s">
        <v>383</v>
      </c>
      <c r="D79" s="49" t="s">
        <v>365</v>
      </c>
      <c r="E79" s="51" t="s">
        <v>339</v>
      </c>
      <c r="F79" s="49" t="s">
        <v>571</v>
      </c>
      <c r="G79" s="49" t="s">
        <v>417</v>
      </c>
      <c r="H79" s="137">
        <f>'Прил.4'!H79</f>
        <v>819.2</v>
      </c>
      <c r="I79" s="137">
        <f>'Прил.4'!I79</f>
        <v>819.2</v>
      </c>
      <c r="J79" s="137">
        <f>'Прил.4'!J79</f>
        <v>100</v>
      </c>
      <c r="K79" s="137">
        <f>'Прил.4'!K79</f>
        <v>0</v>
      </c>
    </row>
    <row r="80" spans="2:11" ht="38.25" hidden="1">
      <c r="B80" s="50" t="s">
        <v>440</v>
      </c>
      <c r="C80" s="49" t="s">
        <v>383</v>
      </c>
      <c r="D80" s="49" t="s">
        <v>365</v>
      </c>
      <c r="E80" s="51" t="s">
        <v>441</v>
      </c>
      <c r="F80" s="49"/>
      <c r="G80" s="49"/>
      <c r="H80" s="137">
        <f>'Прил.4'!H80</f>
        <v>261.9</v>
      </c>
      <c r="I80" s="137">
        <f>'Прил.4'!I80</f>
        <v>146.3</v>
      </c>
      <c r="J80" s="137">
        <f>'Прил.4'!J80</f>
        <v>55.86101565483009</v>
      </c>
      <c r="K80" s="137">
        <f>'Прил.4'!K80</f>
        <v>115.59999999999997</v>
      </c>
    </row>
    <row r="81" spans="2:11" ht="38.25" hidden="1">
      <c r="B81" s="40" t="s">
        <v>425</v>
      </c>
      <c r="C81" s="49" t="s">
        <v>383</v>
      </c>
      <c r="D81" s="49" t="s">
        <v>365</v>
      </c>
      <c r="E81" s="51" t="s">
        <v>441</v>
      </c>
      <c r="F81" s="49" t="s">
        <v>120</v>
      </c>
      <c r="G81" s="49"/>
      <c r="H81" s="137">
        <f>'Прил.4'!H81</f>
        <v>251.79999999999998</v>
      </c>
      <c r="I81" s="137">
        <f>'Прил.4'!I81</f>
        <v>137.5</v>
      </c>
      <c r="J81" s="137">
        <f>'Прил.4'!J81</f>
        <v>54.60683081810962</v>
      </c>
      <c r="K81" s="137">
        <f>'Прил.4'!K81</f>
        <v>114.29999999999998</v>
      </c>
    </row>
    <row r="82" spans="2:11" ht="12.75" hidden="1">
      <c r="B82" s="40" t="s">
        <v>426</v>
      </c>
      <c r="C82" s="49" t="s">
        <v>383</v>
      </c>
      <c r="D82" s="49" t="s">
        <v>365</v>
      </c>
      <c r="E82" s="51" t="s">
        <v>441</v>
      </c>
      <c r="F82" s="49" t="s">
        <v>427</v>
      </c>
      <c r="G82" s="49"/>
      <c r="H82" s="137">
        <f>'Прил.4'!H82</f>
        <v>251.79999999999998</v>
      </c>
      <c r="I82" s="137">
        <f>'Прил.4'!I82</f>
        <v>137.5</v>
      </c>
      <c r="J82" s="137">
        <f>'Прил.4'!J82</f>
        <v>54.60683081810962</v>
      </c>
      <c r="K82" s="137">
        <f>'Прил.4'!K82</f>
        <v>114.29999999999998</v>
      </c>
    </row>
    <row r="83" spans="2:11" ht="12.75" hidden="1">
      <c r="B83" s="40" t="s">
        <v>421</v>
      </c>
      <c r="C83" s="49" t="s">
        <v>383</v>
      </c>
      <c r="D83" s="49" t="s">
        <v>365</v>
      </c>
      <c r="E83" s="51" t="s">
        <v>441</v>
      </c>
      <c r="F83" s="49" t="s">
        <v>427</v>
      </c>
      <c r="G83" s="49" t="s">
        <v>414</v>
      </c>
      <c r="H83" s="137">
        <f>'Прил.4'!H83</f>
        <v>11.7</v>
      </c>
      <c r="I83" s="137">
        <f>'Прил.4'!I83</f>
        <v>8.8</v>
      </c>
      <c r="J83" s="137">
        <f>'Прил.4'!J83</f>
        <v>75.21367521367523</v>
      </c>
      <c r="K83" s="137">
        <f>'Прил.4'!K83</f>
        <v>2.8999999999999986</v>
      </c>
    </row>
    <row r="84" spans="2:11" ht="12.75" hidden="1">
      <c r="B84" s="40" t="s">
        <v>409</v>
      </c>
      <c r="C84" s="49" t="s">
        <v>383</v>
      </c>
      <c r="D84" s="49" t="s">
        <v>365</v>
      </c>
      <c r="E84" s="51" t="s">
        <v>441</v>
      </c>
      <c r="F84" s="49" t="s">
        <v>427</v>
      </c>
      <c r="G84" s="49">
        <v>3</v>
      </c>
      <c r="H84" s="137">
        <f>'Прил.4'!H84</f>
        <v>240.1</v>
      </c>
      <c r="I84" s="137">
        <f>'Прил.4'!I84</f>
        <v>128.7</v>
      </c>
      <c r="J84" s="137">
        <f>'Прил.4'!J84</f>
        <v>53.60266555601832</v>
      </c>
      <c r="K84" s="137">
        <f>'Прил.4'!K84</f>
        <v>111.4</v>
      </c>
    </row>
    <row r="85" spans="2:11" ht="12.75" hidden="1">
      <c r="B85" s="50" t="s">
        <v>432</v>
      </c>
      <c r="C85" s="49" t="s">
        <v>383</v>
      </c>
      <c r="D85" s="49" t="s">
        <v>365</v>
      </c>
      <c r="E85" s="51" t="s">
        <v>441</v>
      </c>
      <c r="F85" s="49" t="s">
        <v>433</v>
      </c>
      <c r="G85" s="49"/>
      <c r="H85" s="137">
        <f>'Прил.4'!H85</f>
        <v>10.1</v>
      </c>
      <c r="I85" s="137">
        <f>'Прил.4'!I85</f>
        <v>8.8</v>
      </c>
      <c r="J85" s="137">
        <f>'Прил.4'!J85</f>
        <v>87.12871287128714</v>
      </c>
      <c r="K85" s="137">
        <f>'Прил.4'!K85</f>
        <v>1.299999999999999</v>
      </c>
    </row>
    <row r="86" spans="2:11" ht="12.75" hidden="1">
      <c r="B86" s="50" t="s">
        <v>434</v>
      </c>
      <c r="C86" s="49" t="s">
        <v>383</v>
      </c>
      <c r="D86" s="49" t="s">
        <v>365</v>
      </c>
      <c r="E86" s="51" t="s">
        <v>441</v>
      </c>
      <c r="F86" s="49" t="s">
        <v>435</v>
      </c>
      <c r="G86" s="49"/>
      <c r="H86" s="137">
        <f>'Прил.4'!H86</f>
        <v>10.1</v>
      </c>
      <c r="I86" s="137">
        <f>'Прил.4'!I86</f>
        <v>8.8</v>
      </c>
      <c r="J86" s="137">
        <f>'Прил.4'!J86</f>
        <v>87.12871287128714</v>
      </c>
      <c r="K86" s="137">
        <f>'Прил.4'!K86</f>
        <v>1.299999999999999</v>
      </c>
    </row>
    <row r="87" spans="2:11" ht="12.75" hidden="1">
      <c r="B87" s="40" t="s">
        <v>409</v>
      </c>
      <c r="C87" s="49" t="s">
        <v>383</v>
      </c>
      <c r="D87" s="49" t="s">
        <v>365</v>
      </c>
      <c r="E87" s="51" t="s">
        <v>441</v>
      </c>
      <c r="F87" s="49" t="s">
        <v>435</v>
      </c>
      <c r="G87" s="49">
        <v>3</v>
      </c>
      <c r="H87" s="137">
        <f>'Прил.4'!H87</f>
        <v>10.1</v>
      </c>
      <c r="I87" s="137">
        <f>'Прил.4'!I87</f>
        <v>8.8</v>
      </c>
      <c r="J87" s="137">
        <f>'Прил.4'!J87</f>
        <v>87.12871287128714</v>
      </c>
      <c r="K87" s="137">
        <f>'Прил.4'!K87</f>
        <v>1.299999999999999</v>
      </c>
    </row>
    <row r="88" spans="2:11" ht="38.25" hidden="1">
      <c r="B88" s="50" t="s">
        <v>442</v>
      </c>
      <c r="C88" s="49" t="s">
        <v>383</v>
      </c>
      <c r="D88" s="49" t="s">
        <v>365</v>
      </c>
      <c r="E88" s="51" t="s">
        <v>443</v>
      </c>
      <c r="F88" s="49"/>
      <c r="G88" s="49"/>
      <c r="H88" s="137">
        <f>'Прил.4'!H88</f>
        <v>299.7</v>
      </c>
      <c r="I88" s="137">
        <f>'Прил.4'!I88</f>
        <v>212.4</v>
      </c>
      <c r="J88" s="137">
        <f>'Прил.4'!J88</f>
        <v>70.87087087087087</v>
      </c>
      <c r="K88" s="137">
        <f>'Прил.4'!K88</f>
        <v>87.29999999999998</v>
      </c>
    </row>
    <row r="89" spans="2:11" ht="38.25" hidden="1">
      <c r="B89" s="40" t="s">
        <v>425</v>
      </c>
      <c r="C89" s="49" t="s">
        <v>383</v>
      </c>
      <c r="D89" s="49" t="s">
        <v>365</v>
      </c>
      <c r="E89" s="51" t="s">
        <v>443</v>
      </c>
      <c r="F89" s="49" t="s">
        <v>120</v>
      </c>
      <c r="G89" s="49"/>
      <c r="H89" s="137">
        <f>'Прил.4'!H89</f>
        <v>233.29999999999998</v>
      </c>
      <c r="I89" s="137">
        <f>'Прил.4'!I89</f>
        <v>184.9</v>
      </c>
      <c r="J89" s="137">
        <f>'Прил.4'!J89</f>
        <v>79.25417916845264</v>
      </c>
      <c r="K89" s="137">
        <f>'Прил.4'!K89</f>
        <v>48.39999999999998</v>
      </c>
    </row>
    <row r="90" spans="2:11" ht="12.75" hidden="1">
      <c r="B90" s="40" t="s">
        <v>426</v>
      </c>
      <c r="C90" s="49" t="s">
        <v>383</v>
      </c>
      <c r="D90" s="49" t="s">
        <v>365</v>
      </c>
      <c r="E90" s="51" t="s">
        <v>443</v>
      </c>
      <c r="F90" s="49" t="s">
        <v>427</v>
      </c>
      <c r="G90" s="49"/>
      <c r="H90" s="137">
        <f>'Прил.4'!H90</f>
        <v>233.29999999999998</v>
      </c>
      <c r="I90" s="137">
        <f>'Прил.4'!I90</f>
        <v>184.9</v>
      </c>
      <c r="J90" s="137">
        <f>'Прил.4'!J90</f>
        <v>79.25417916845264</v>
      </c>
      <c r="K90" s="137">
        <f>'Прил.4'!K90</f>
        <v>48.39999999999998</v>
      </c>
    </row>
    <row r="91" spans="2:11" ht="12.75" hidden="1">
      <c r="B91" s="40" t="s">
        <v>421</v>
      </c>
      <c r="C91" s="49" t="s">
        <v>383</v>
      </c>
      <c r="D91" s="49" t="s">
        <v>365</v>
      </c>
      <c r="E91" s="51" t="s">
        <v>443</v>
      </c>
      <c r="F91" s="49" t="s">
        <v>427</v>
      </c>
      <c r="G91" s="49" t="s">
        <v>414</v>
      </c>
      <c r="H91" s="137">
        <f>'Прил.4'!H91</f>
        <v>11.7</v>
      </c>
      <c r="I91" s="137">
        <f>'Прил.4'!I91</f>
        <v>8.4</v>
      </c>
      <c r="J91" s="137">
        <f>'Прил.4'!J91</f>
        <v>71.79487179487181</v>
      </c>
      <c r="K91" s="137">
        <f>'Прил.4'!K91</f>
        <v>3.299999999999999</v>
      </c>
    </row>
    <row r="92" spans="2:11" ht="12.75" hidden="1">
      <c r="B92" s="40" t="s">
        <v>409</v>
      </c>
      <c r="C92" s="49" t="s">
        <v>383</v>
      </c>
      <c r="D92" s="49" t="s">
        <v>365</v>
      </c>
      <c r="E92" s="51" t="s">
        <v>443</v>
      </c>
      <c r="F92" s="49" t="s">
        <v>427</v>
      </c>
      <c r="G92" s="49">
        <v>3</v>
      </c>
      <c r="H92" s="137">
        <f>'Прил.4'!H92</f>
        <v>221.6</v>
      </c>
      <c r="I92" s="137">
        <f>'Прил.4'!I92</f>
        <v>176.5</v>
      </c>
      <c r="J92" s="137">
        <f>'Прил.4'!J92</f>
        <v>79.64801444043322</v>
      </c>
      <c r="K92" s="137">
        <f>'Прил.4'!K92</f>
        <v>45.099999999999994</v>
      </c>
    </row>
    <row r="93" spans="2:11" ht="12.75" hidden="1">
      <c r="B93" s="50" t="s">
        <v>432</v>
      </c>
      <c r="C93" s="49" t="s">
        <v>383</v>
      </c>
      <c r="D93" s="49" t="s">
        <v>365</v>
      </c>
      <c r="E93" s="51" t="s">
        <v>443</v>
      </c>
      <c r="F93" s="49" t="s">
        <v>433</v>
      </c>
      <c r="G93" s="49"/>
      <c r="H93" s="137">
        <f>'Прил.4'!H93</f>
        <v>66.4</v>
      </c>
      <c r="I93" s="137">
        <f>'Прил.4'!I93</f>
        <v>27.5</v>
      </c>
      <c r="J93" s="137">
        <f>'Прил.4'!J93</f>
        <v>41.41566265060241</v>
      </c>
      <c r="K93" s="137">
        <f>'Прил.4'!K93</f>
        <v>38.900000000000006</v>
      </c>
    </row>
    <row r="94" spans="2:11" ht="12.75" hidden="1">
      <c r="B94" s="50" t="s">
        <v>434</v>
      </c>
      <c r="C94" s="49" t="s">
        <v>383</v>
      </c>
      <c r="D94" s="49" t="s">
        <v>365</v>
      </c>
      <c r="E94" s="51" t="s">
        <v>443</v>
      </c>
      <c r="F94" s="49" t="s">
        <v>435</v>
      </c>
      <c r="G94" s="49"/>
      <c r="H94" s="137">
        <f>'Прил.4'!H94</f>
        <v>66.4</v>
      </c>
      <c r="I94" s="137">
        <f>'Прил.4'!I94</f>
        <v>27.5</v>
      </c>
      <c r="J94" s="137">
        <f>'Прил.4'!J94</f>
        <v>41.41566265060241</v>
      </c>
      <c r="K94" s="137">
        <f>'Прил.4'!K94</f>
        <v>38.900000000000006</v>
      </c>
    </row>
    <row r="95" spans="2:11" ht="12.75" hidden="1">
      <c r="B95" s="40" t="s">
        <v>409</v>
      </c>
      <c r="C95" s="49" t="s">
        <v>383</v>
      </c>
      <c r="D95" s="49" t="s">
        <v>365</v>
      </c>
      <c r="E95" s="51" t="s">
        <v>443</v>
      </c>
      <c r="F95" s="49" t="s">
        <v>435</v>
      </c>
      <c r="G95" s="49">
        <v>3</v>
      </c>
      <c r="H95" s="137">
        <f>'Прил.4'!H95</f>
        <v>66.4</v>
      </c>
      <c r="I95" s="137">
        <f>'Прил.4'!I95</f>
        <v>27.5</v>
      </c>
      <c r="J95" s="137">
        <f>'Прил.4'!J95</f>
        <v>41.41566265060241</v>
      </c>
      <c r="K95" s="137">
        <f>'Прил.4'!K95</f>
        <v>38.900000000000006</v>
      </c>
    </row>
    <row r="96" spans="2:11" ht="25.5" hidden="1">
      <c r="B96" s="50" t="s">
        <v>444</v>
      </c>
      <c r="C96" s="49" t="s">
        <v>383</v>
      </c>
      <c r="D96" s="49" t="s">
        <v>365</v>
      </c>
      <c r="E96" s="51" t="s">
        <v>445</v>
      </c>
      <c r="F96" s="49"/>
      <c r="G96" s="49"/>
      <c r="H96" s="137">
        <f>'Прил.4'!H96</f>
        <v>261.59999999999997</v>
      </c>
      <c r="I96" s="137">
        <f>'Прил.4'!I96</f>
        <v>143.3</v>
      </c>
      <c r="J96" s="137">
        <f>'Прил.4'!J96</f>
        <v>54.778287461773715</v>
      </c>
      <c r="K96" s="137">
        <f>'Прил.4'!K96</f>
        <v>118.29999999999995</v>
      </c>
    </row>
    <row r="97" spans="2:11" ht="38.25" hidden="1">
      <c r="B97" s="40" t="s">
        <v>425</v>
      </c>
      <c r="C97" s="49" t="s">
        <v>383</v>
      </c>
      <c r="D97" s="49" t="s">
        <v>365</v>
      </c>
      <c r="E97" s="51" t="s">
        <v>445</v>
      </c>
      <c r="F97" s="49" t="s">
        <v>120</v>
      </c>
      <c r="G97" s="49"/>
      <c r="H97" s="137">
        <f>'Прил.4'!H97</f>
        <v>251.79999999999998</v>
      </c>
      <c r="I97" s="137">
        <f>'Прил.4'!I97</f>
        <v>138.5</v>
      </c>
      <c r="J97" s="137">
        <f>'Прил.4'!J97</f>
        <v>55.003971405877685</v>
      </c>
      <c r="K97" s="137">
        <f>'Прил.4'!K97</f>
        <v>113.29999999999998</v>
      </c>
    </row>
    <row r="98" spans="2:11" ht="12.75" hidden="1">
      <c r="B98" s="40" t="s">
        <v>426</v>
      </c>
      <c r="C98" s="49" t="s">
        <v>383</v>
      </c>
      <c r="D98" s="49" t="s">
        <v>365</v>
      </c>
      <c r="E98" s="51" t="s">
        <v>445</v>
      </c>
      <c r="F98" s="49" t="s">
        <v>427</v>
      </c>
      <c r="G98" s="49"/>
      <c r="H98" s="137">
        <f>'Прил.4'!H98</f>
        <v>251.79999999999998</v>
      </c>
      <c r="I98" s="137">
        <f>'Прил.4'!I98</f>
        <v>138.5</v>
      </c>
      <c r="J98" s="137">
        <f>'Прил.4'!J98</f>
        <v>55.003971405877685</v>
      </c>
      <c r="K98" s="137">
        <f>'Прил.4'!K98</f>
        <v>113.29999999999998</v>
      </c>
    </row>
    <row r="99" spans="2:11" ht="12.75" hidden="1">
      <c r="B99" s="40" t="s">
        <v>421</v>
      </c>
      <c r="C99" s="49" t="s">
        <v>383</v>
      </c>
      <c r="D99" s="49" t="s">
        <v>365</v>
      </c>
      <c r="E99" s="51" t="s">
        <v>445</v>
      </c>
      <c r="F99" s="49" t="s">
        <v>427</v>
      </c>
      <c r="G99" s="49" t="s">
        <v>414</v>
      </c>
      <c r="H99" s="137">
        <f>'Прил.4'!H99</f>
        <v>11.7</v>
      </c>
      <c r="I99" s="137">
        <f>'Прил.4'!I99</f>
        <v>8.8</v>
      </c>
      <c r="J99" s="137">
        <f>'Прил.4'!J99</f>
        <v>75.21367521367523</v>
      </c>
      <c r="K99" s="137">
        <f>'Прил.4'!K99</f>
        <v>2.8999999999999986</v>
      </c>
    </row>
    <row r="100" spans="2:11" ht="12.75" hidden="1">
      <c r="B100" s="40" t="s">
        <v>409</v>
      </c>
      <c r="C100" s="49" t="s">
        <v>383</v>
      </c>
      <c r="D100" s="49" t="s">
        <v>365</v>
      </c>
      <c r="E100" s="51" t="s">
        <v>445</v>
      </c>
      <c r="F100" s="49" t="s">
        <v>427</v>
      </c>
      <c r="G100" s="49">
        <v>3</v>
      </c>
      <c r="H100" s="137">
        <f>'Прил.4'!H100</f>
        <v>240.1</v>
      </c>
      <c r="I100" s="137">
        <f>'Прил.4'!I100</f>
        <v>129.7</v>
      </c>
      <c r="J100" s="137">
        <f>'Прил.4'!J100</f>
        <v>54.019158683881706</v>
      </c>
      <c r="K100" s="137">
        <f>'Прил.4'!K100</f>
        <v>110.4</v>
      </c>
    </row>
    <row r="101" spans="2:11" ht="12.75" hidden="1">
      <c r="B101" s="50" t="s">
        <v>432</v>
      </c>
      <c r="C101" s="49" t="s">
        <v>383</v>
      </c>
      <c r="D101" s="49" t="s">
        <v>365</v>
      </c>
      <c r="E101" s="51" t="s">
        <v>445</v>
      </c>
      <c r="F101" s="49" t="s">
        <v>433</v>
      </c>
      <c r="G101" s="49"/>
      <c r="H101" s="137">
        <f>'Прил.4'!H101</f>
        <v>9.8</v>
      </c>
      <c r="I101" s="137">
        <f>'Прил.4'!I101</f>
        <v>4.8</v>
      </c>
      <c r="J101" s="137">
        <f>'Прил.4'!J101</f>
        <v>48.979591836734684</v>
      </c>
      <c r="K101" s="137">
        <f>'Прил.4'!K101</f>
        <v>5.000000000000001</v>
      </c>
    </row>
    <row r="102" spans="2:11" ht="12.75" hidden="1">
      <c r="B102" s="50" t="s">
        <v>434</v>
      </c>
      <c r="C102" s="49" t="s">
        <v>383</v>
      </c>
      <c r="D102" s="49" t="s">
        <v>365</v>
      </c>
      <c r="E102" s="51" t="s">
        <v>445</v>
      </c>
      <c r="F102" s="49" t="s">
        <v>435</v>
      </c>
      <c r="G102" s="49"/>
      <c r="H102" s="137">
        <f>'Прил.4'!H102</f>
        <v>9.8</v>
      </c>
      <c r="I102" s="137">
        <f>'Прил.4'!I102</f>
        <v>4.8</v>
      </c>
      <c r="J102" s="137">
        <f>'Прил.4'!J102</f>
        <v>48.979591836734684</v>
      </c>
      <c r="K102" s="137">
        <f>'Прил.4'!K102</f>
        <v>5.000000000000001</v>
      </c>
    </row>
    <row r="103" spans="2:11" ht="12.75" hidden="1">
      <c r="B103" s="40" t="s">
        <v>409</v>
      </c>
      <c r="C103" s="49" t="s">
        <v>383</v>
      </c>
      <c r="D103" s="49" t="s">
        <v>365</v>
      </c>
      <c r="E103" s="51" t="s">
        <v>445</v>
      </c>
      <c r="F103" s="49" t="s">
        <v>435</v>
      </c>
      <c r="G103" s="49">
        <v>3</v>
      </c>
      <c r="H103" s="137">
        <f>'Прил.4'!H103</f>
        <v>9.8</v>
      </c>
      <c r="I103" s="137">
        <f>'Прил.4'!I103</f>
        <v>4.8</v>
      </c>
      <c r="J103" s="137">
        <f>'Прил.4'!J103</f>
        <v>48.979591836734684</v>
      </c>
      <c r="K103" s="137">
        <f>'Прил.4'!K103</f>
        <v>5.000000000000001</v>
      </c>
    </row>
    <row r="104" spans="2:11" ht="25.5" hidden="1">
      <c r="B104" s="40" t="s">
        <v>577</v>
      </c>
      <c r="C104" s="49" t="s">
        <v>383</v>
      </c>
      <c r="D104" s="49" t="s">
        <v>365</v>
      </c>
      <c r="E104" s="49" t="s">
        <v>446</v>
      </c>
      <c r="F104" s="49"/>
      <c r="G104" s="49"/>
      <c r="H104" s="137">
        <f>'Прил.4'!H104</f>
        <v>250</v>
      </c>
      <c r="I104" s="137">
        <f>'Прил.4'!I104</f>
        <v>213.3</v>
      </c>
      <c r="J104" s="137">
        <f>'Прил.4'!J104</f>
        <v>85.32000000000001</v>
      </c>
      <c r="K104" s="137">
        <f>'Прил.4'!K104</f>
        <v>36.69999999999999</v>
      </c>
    </row>
    <row r="105" spans="2:11" ht="12.75" hidden="1">
      <c r="B105" s="50" t="s">
        <v>432</v>
      </c>
      <c r="C105" s="49" t="s">
        <v>383</v>
      </c>
      <c r="D105" s="49" t="s">
        <v>365</v>
      </c>
      <c r="E105" s="49" t="s">
        <v>446</v>
      </c>
      <c r="F105" s="49" t="s">
        <v>433</v>
      </c>
      <c r="G105" s="49"/>
      <c r="H105" s="137">
        <f>'Прил.4'!H105</f>
        <v>250</v>
      </c>
      <c r="I105" s="137">
        <f>'Прил.4'!I105</f>
        <v>213.3</v>
      </c>
      <c r="J105" s="137">
        <f>'Прил.4'!J105</f>
        <v>85.32000000000001</v>
      </c>
      <c r="K105" s="137">
        <f>'Прил.4'!K105</f>
        <v>36.69999999999999</v>
      </c>
    </row>
    <row r="106" spans="2:11" ht="12.75" hidden="1">
      <c r="B106" s="50" t="s">
        <v>434</v>
      </c>
      <c r="C106" s="49" t="s">
        <v>383</v>
      </c>
      <c r="D106" s="49" t="s">
        <v>365</v>
      </c>
      <c r="E106" s="49" t="s">
        <v>446</v>
      </c>
      <c r="F106" s="49" t="s">
        <v>435</v>
      </c>
      <c r="G106" s="49"/>
      <c r="H106" s="137">
        <f>'Прил.4'!H106</f>
        <v>250</v>
      </c>
      <c r="I106" s="137">
        <f>'Прил.4'!I106</f>
        <v>213.3</v>
      </c>
      <c r="J106" s="137">
        <f>'Прил.4'!J106</f>
        <v>85.32000000000001</v>
      </c>
      <c r="K106" s="137">
        <f>'Прил.4'!K106</f>
        <v>36.69999999999999</v>
      </c>
    </row>
    <row r="107" spans="2:11" ht="12.75" hidden="1">
      <c r="B107" s="40" t="s">
        <v>421</v>
      </c>
      <c r="C107" s="49" t="s">
        <v>383</v>
      </c>
      <c r="D107" s="49" t="s">
        <v>365</v>
      </c>
      <c r="E107" s="49" t="s">
        <v>446</v>
      </c>
      <c r="F107" s="49" t="s">
        <v>435</v>
      </c>
      <c r="G107" s="49">
        <v>2</v>
      </c>
      <c r="H107" s="137">
        <f>'Прил.4'!H107</f>
        <v>250</v>
      </c>
      <c r="I107" s="137">
        <f>'Прил.4'!I107</f>
        <v>213.3</v>
      </c>
      <c r="J107" s="137">
        <f>'Прил.4'!J107</f>
        <v>85.32000000000001</v>
      </c>
      <c r="K107" s="137">
        <f>'Прил.4'!K107</f>
        <v>36.69999999999999</v>
      </c>
    </row>
    <row r="108" spans="2:11" ht="25.5" hidden="1">
      <c r="B108" s="40" t="s">
        <v>578</v>
      </c>
      <c r="C108" s="49" t="s">
        <v>383</v>
      </c>
      <c r="D108" s="49" t="s">
        <v>365</v>
      </c>
      <c r="E108" s="49" t="s">
        <v>447</v>
      </c>
      <c r="F108" s="49"/>
      <c r="G108" s="49"/>
      <c r="H108" s="137">
        <f>'Прил.4'!H108</f>
        <v>275.1</v>
      </c>
      <c r="I108" s="137">
        <f>'Прил.4'!I108</f>
        <v>210.9</v>
      </c>
      <c r="J108" s="137">
        <f>'Прил.4'!J108</f>
        <v>76.66303162486369</v>
      </c>
      <c r="K108" s="137">
        <f>'Прил.4'!K108</f>
        <v>64.20000000000002</v>
      </c>
    </row>
    <row r="109" spans="2:11" ht="38.25" hidden="1">
      <c r="B109" s="40" t="s">
        <v>425</v>
      </c>
      <c r="C109" s="49" t="s">
        <v>383</v>
      </c>
      <c r="D109" s="49" t="s">
        <v>365</v>
      </c>
      <c r="E109" s="49" t="s">
        <v>447</v>
      </c>
      <c r="F109" s="49" t="s">
        <v>120</v>
      </c>
      <c r="G109" s="49"/>
      <c r="H109" s="137">
        <f>'Прил.4'!H109</f>
        <v>113</v>
      </c>
      <c r="I109" s="137">
        <f>'Прил.4'!I109</f>
        <v>104.2</v>
      </c>
      <c r="J109" s="137">
        <f>'Прил.4'!J109</f>
        <v>92.21238938053098</v>
      </c>
      <c r="K109" s="137">
        <f>'Прил.4'!K109</f>
        <v>8.799999999999997</v>
      </c>
    </row>
    <row r="110" spans="2:11" ht="12.75" hidden="1">
      <c r="B110" s="40" t="s">
        <v>426</v>
      </c>
      <c r="C110" s="49" t="s">
        <v>383</v>
      </c>
      <c r="D110" s="49" t="s">
        <v>365</v>
      </c>
      <c r="E110" s="49" t="s">
        <v>447</v>
      </c>
      <c r="F110" s="49" t="s">
        <v>427</v>
      </c>
      <c r="G110" s="49"/>
      <c r="H110" s="137">
        <f>'Прил.4'!H110</f>
        <v>113</v>
      </c>
      <c r="I110" s="137">
        <f>'Прил.4'!I110</f>
        <v>104.2</v>
      </c>
      <c r="J110" s="137">
        <f>'Прил.4'!J110</f>
        <v>92.21238938053098</v>
      </c>
      <c r="K110" s="137">
        <f>'Прил.4'!K110</f>
        <v>8.799999999999997</v>
      </c>
    </row>
    <row r="111" spans="2:11" ht="12.75" hidden="1">
      <c r="B111" s="40" t="s">
        <v>421</v>
      </c>
      <c r="C111" s="49" t="s">
        <v>383</v>
      </c>
      <c r="D111" s="49" t="s">
        <v>365</v>
      </c>
      <c r="E111" s="49" t="s">
        <v>447</v>
      </c>
      <c r="F111" s="49" t="s">
        <v>427</v>
      </c>
      <c r="G111" s="49">
        <v>2</v>
      </c>
      <c r="H111" s="137">
        <f>'Прил.4'!H111</f>
        <v>113</v>
      </c>
      <c r="I111" s="137">
        <f>'Прил.4'!I111</f>
        <v>104.2</v>
      </c>
      <c r="J111" s="137">
        <f>'Прил.4'!J111</f>
        <v>92.21238938053098</v>
      </c>
      <c r="K111" s="137">
        <f>'Прил.4'!K111</f>
        <v>8.799999999999997</v>
      </c>
    </row>
    <row r="112" spans="2:11" ht="12.75" hidden="1">
      <c r="B112" s="50" t="s">
        <v>432</v>
      </c>
      <c r="C112" s="49" t="s">
        <v>383</v>
      </c>
      <c r="D112" s="49" t="s">
        <v>365</v>
      </c>
      <c r="E112" s="49" t="s">
        <v>447</v>
      </c>
      <c r="F112" s="49" t="s">
        <v>433</v>
      </c>
      <c r="G112" s="49"/>
      <c r="H112" s="137">
        <f>'Прил.4'!H112</f>
        <v>40.4</v>
      </c>
      <c r="I112" s="137">
        <f>'Прил.4'!I112</f>
        <v>13.7</v>
      </c>
      <c r="J112" s="137">
        <f>'Прил.4'!J112</f>
        <v>33.91089108910891</v>
      </c>
      <c r="K112" s="137">
        <f>'Прил.4'!K112</f>
        <v>26.7</v>
      </c>
    </row>
    <row r="113" spans="2:11" ht="12.75" hidden="1">
      <c r="B113" s="50" t="s">
        <v>434</v>
      </c>
      <c r="C113" s="49" t="s">
        <v>383</v>
      </c>
      <c r="D113" s="49" t="s">
        <v>365</v>
      </c>
      <c r="E113" s="49" t="s">
        <v>447</v>
      </c>
      <c r="F113" s="49" t="s">
        <v>435</v>
      </c>
      <c r="G113" s="49"/>
      <c r="H113" s="137">
        <f>'Прил.4'!H113</f>
        <v>40.4</v>
      </c>
      <c r="I113" s="137">
        <f>'Прил.4'!I113</f>
        <v>13.7</v>
      </c>
      <c r="J113" s="137">
        <f>'Прил.4'!J113</f>
        <v>33.91089108910891</v>
      </c>
      <c r="K113" s="137">
        <f>'Прил.4'!K113</f>
        <v>26.7</v>
      </c>
    </row>
    <row r="114" spans="2:11" ht="12.75" hidden="1">
      <c r="B114" s="40" t="s">
        <v>421</v>
      </c>
      <c r="C114" s="49" t="s">
        <v>383</v>
      </c>
      <c r="D114" s="49" t="s">
        <v>365</v>
      </c>
      <c r="E114" s="49" t="s">
        <v>447</v>
      </c>
      <c r="F114" s="49" t="s">
        <v>435</v>
      </c>
      <c r="G114" s="49">
        <v>2</v>
      </c>
      <c r="H114" s="137">
        <f>'Прил.4'!H114</f>
        <v>40.4</v>
      </c>
      <c r="I114" s="137">
        <f>'Прил.4'!I114</f>
        <v>13.7</v>
      </c>
      <c r="J114" s="137">
        <f>'Прил.4'!J114</f>
        <v>33.91089108910891</v>
      </c>
      <c r="K114" s="137">
        <f>'Прил.4'!K114</f>
        <v>26.7</v>
      </c>
    </row>
    <row r="115" spans="2:11" ht="12.75" hidden="1">
      <c r="B115" s="50" t="s">
        <v>437</v>
      </c>
      <c r="C115" s="49" t="s">
        <v>383</v>
      </c>
      <c r="D115" s="49" t="s">
        <v>365</v>
      </c>
      <c r="E115" s="49" t="s">
        <v>447</v>
      </c>
      <c r="F115" s="49" t="s">
        <v>72</v>
      </c>
      <c r="G115" s="49"/>
      <c r="H115" s="137">
        <f>'Прил.4'!H115</f>
        <v>121.7</v>
      </c>
      <c r="I115" s="137">
        <f>'Прил.4'!I115</f>
        <v>93</v>
      </c>
      <c r="J115" s="137">
        <f>'Прил.4'!J115</f>
        <v>76.41741988496302</v>
      </c>
      <c r="K115" s="137">
        <f>'Прил.4'!K115</f>
        <v>28.700000000000003</v>
      </c>
    </row>
    <row r="116" spans="2:11" ht="12.75" hidden="1">
      <c r="B116" s="40" t="s">
        <v>448</v>
      </c>
      <c r="C116" s="49" t="s">
        <v>383</v>
      </c>
      <c r="D116" s="49" t="s">
        <v>365</v>
      </c>
      <c r="E116" s="49" t="s">
        <v>447</v>
      </c>
      <c r="F116" s="49" t="s">
        <v>449</v>
      </c>
      <c r="G116" s="49"/>
      <c r="H116" s="137">
        <f>'Прил.4'!H116</f>
        <v>121.7</v>
      </c>
      <c r="I116" s="137">
        <f>'Прил.4'!I116</f>
        <v>93</v>
      </c>
      <c r="J116" s="137">
        <f>'Прил.4'!J116</f>
        <v>76.41741988496302</v>
      </c>
      <c r="K116" s="137">
        <f>'Прил.4'!K116</f>
        <v>28.700000000000003</v>
      </c>
    </row>
    <row r="117" spans="2:11" ht="12.75" hidden="1">
      <c r="B117" s="40" t="s">
        <v>421</v>
      </c>
      <c r="C117" s="49" t="s">
        <v>383</v>
      </c>
      <c r="D117" s="49" t="s">
        <v>365</v>
      </c>
      <c r="E117" s="49" t="s">
        <v>447</v>
      </c>
      <c r="F117" s="49" t="s">
        <v>449</v>
      </c>
      <c r="G117" s="49">
        <v>2</v>
      </c>
      <c r="H117" s="137">
        <f>'Прил.4'!H117</f>
        <v>121.7</v>
      </c>
      <c r="I117" s="137">
        <f>'Прил.4'!I117</f>
        <v>93</v>
      </c>
      <c r="J117" s="137">
        <f>'Прил.4'!J117</f>
        <v>76.41741988496302</v>
      </c>
      <c r="K117" s="137">
        <f>'Прил.4'!K117</f>
        <v>28.700000000000003</v>
      </c>
    </row>
    <row r="118" spans="2:11" ht="51" hidden="1">
      <c r="B118" s="40" t="s">
        <v>12</v>
      </c>
      <c r="C118" s="49" t="s">
        <v>383</v>
      </c>
      <c r="D118" s="49" t="s">
        <v>365</v>
      </c>
      <c r="E118" s="49" t="s">
        <v>302</v>
      </c>
      <c r="F118" s="49"/>
      <c r="G118" s="49"/>
      <c r="H118" s="137">
        <f>'Прил.4'!H118</f>
        <v>1041</v>
      </c>
      <c r="I118" s="137">
        <f>'Прил.4'!I118</f>
        <v>606.1</v>
      </c>
      <c r="J118" s="137">
        <f>'Прил.4'!J118</f>
        <v>58.222862632084535</v>
      </c>
      <c r="K118" s="137">
        <f>'Прил.4'!K118</f>
        <v>434.9</v>
      </c>
    </row>
    <row r="119" spans="2:11" ht="38.25" hidden="1">
      <c r="B119" s="40" t="s">
        <v>425</v>
      </c>
      <c r="C119" s="49" t="s">
        <v>383</v>
      </c>
      <c r="D119" s="49" t="s">
        <v>365</v>
      </c>
      <c r="E119" s="49" t="s">
        <v>302</v>
      </c>
      <c r="F119" s="49" t="s">
        <v>120</v>
      </c>
      <c r="G119" s="49"/>
      <c r="H119" s="137">
        <f>'Прил.4'!H119</f>
        <v>1024.5</v>
      </c>
      <c r="I119" s="137">
        <f>'Прил.4'!I119</f>
        <v>600.1</v>
      </c>
      <c r="J119" s="137">
        <f>'Прил.4'!J119</f>
        <v>58.57491459248414</v>
      </c>
      <c r="K119" s="137">
        <f>'Прил.4'!K119</f>
        <v>424.4</v>
      </c>
    </row>
    <row r="120" spans="2:11" ht="12.75" hidden="1">
      <c r="B120" s="40" t="s">
        <v>426</v>
      </c>
      <c r="C120" s="49" t="s">
        <v>383</v>
      </c>
      <c r="D120" s="49" t="s">
        <v>365</v>
      </c>
      <c r="E120" s="49" t="s">
        <v>302</v>
      </c>
      <c r="F120" s="49" t="s">
        <v>299</v>
      </c>
      <c r="G120" s="49"/>
      <c r="H120" s="137">
        <f>'Прил.4'!H120</f>
        <v>1024.5</v>
      </c>
      <c r="I120" s="137">
        <f>'Прил.4'!I120</f>
        <v>600.1</v>
      </c>
      <c r="J120" s="137">
        <f>'Прил.4'!J120</f>
        <v>58.57491459248414</v>
      </c>
      <c r="K120" s="137">
        <f>'Прил.4'!K120</f>
        <v>424.4</v>
      </c>
    </row>
    <row r="121" spans="2:11" ht="12.75" hidden="1">
      <c r="B121" s="40" t="s">
        <v>421</v>
      </c>
      <c r="C121" s="49" t="s">
        <v>383</v>
      </c>
      <c r="D121" s="49" t="s">
        <v>365</v>
      </c>
      <c r="E121" s="49" t="s">
        <v>302</v>
      </c>
      <c r="F121" s="49" t="s">
        <v>299</v>
      </c>
      <c r="G121" s="49" t="s">
        <v>414</v>
      </c>
      <c r="H121" s="137">
        <f>'Прил.4'!H121</f>
        <v>1024.5</v>
      </c>
      <c r="I121" s="137">
        <f>'Прил.4'!I121</f>
        <v>600.1</v>
      </c>
      <c r="J121" s="137">
        <f>'Прил.4'!J121</f>
        <v>58.57491459248414</v>
      </c>
      <c r="K121" s="137">
        <f>'Прил.4'!K121</f>
        <v>424.4</v>
      </c>
    </row>
    <row r="122" spans="2:11" ht="12.75" hidden="1">
      <c r="B122" s="50" t="s">
        <v>432</v>
      </c>
      <c r="C122" s="49" t="s">
        <v>383</v>
      </c>
      <c r="D122" s="49" t="s">
        <v>365</v>
      </c>
      <c r="E122" s="49" t="s">
        <v>302</v>
      </c>
      <c r="F122" s="49" t="s">
        <v>433</v>
      </c>
      <c r="G122" s="49"/>
      <c r="H122" s="137">
        <f>'Прил.4'!H122</f>
        <v>16.5</v>
      </c>
      <c r="I122" s="137">
        <f>'Прил.4'!I122</f>
        <v>6</v>
      </c>
      <c r="J122" s="137">
        <f>'Прил.4'!J122</f>
        <v>36.36363636363637</v>
      </c>
      <c r="K122" s="137">
        <f>'Прил.4'!K122</f>
        <v>10.5</v>
      </c>
    </row>
    <row r="123" spans="2:11" ht="12.75" hidden="1">
      <c r="B123" s="50" t="s">
        <v>434</v>
      </c>
      <c r="C123" s="49" t="s">
        <v>383</v>
      </c>
      <c r="D123" s="49" t="s">
        <v>365</v>
      </c>
      <c r="E123" s="49" t="s">
        <v>302</v>
      </c>
      <c r="F123" s="49" t="s">
        <v>435</v>
      </c>
      <c r="G123" s="49"/>
      <c r="H123" s="137">
        <f>'Прил.4'!H123</f>
        <v>16.5</v>
      </c>
      <c r="I123" s="137">
        <f>'Прил.4'!I123</f>
        <v>6</v>
      </c>
      <c r="J123" s="137">
        <f>'Прил.4'!J123</f>
        <v>36.36363636363637</v>
      </c>
      <c r="K123" s="137">
        <f>'Прил.4'!K123</f>
        <v>10.5</v>
      </c>
    </row>
    <row r="124" spans="2:11" ht="12.75" hidden="1">
      <c r="B124" s="40" t="s">
        <v>421</v>
      </c>
      <c r="C124" s="49" t="s">
        <v>383</v>
      </c>
      <c r="D124" s="49" t="s">
        <v>365</v>
      </c>
      <c r="E124" s="49" t="s">
        <v>302</v>
      </c>
      <c r="F124" s="49" t="s">
        <v>435</v>
      </c>
      <c r="G124" s="49" t="s">
        <v>414</v>
      </c>
      <c r="H124" s="137">
        <f>'Прил.4'!H124</f>
        <v>16.5</v>
      </c>
      <c r="I124" s="137">
        <f>'Прил.4'!I124</f>
        <v>6</v>
      </c>
      <c r="J124" s="137">
        <f>'Прил.4'!J124</f>
        <v>36.36363636363637</v>
      </c>
      <c r="K124" s="137">
        <f>'Прил.4'!K124</f>
        <v>10.5</v>
      </c>
    </row>
    <row r="125" spans="2:11" ht="38.25" hidden="1">
      <c r="B125" s="40" t="s">
        <v>262</v>
      </c>
      <c r="C125" s="49" t="s">
        <v>383</v>
      </c>
      <c r="D125" s="49" t="s">
        <v>365</v>
      </c>
      <c r="E125" s="49" t="s">
        <v>263</v>
      </c>
      <c r="F125" s="49"/>
      <c r="G125" s="49"/>
      <c r="H125" s="137">
        <f>'Прил.4'!H125</f>
        <v>100</v>
      </c>
      <c r="I125" s="137">
        <f>'Прил.4'!I125</f>
        <v>0</v>
      </c>
      <c r="J125" s="137">
        <f>'Прил.4'!J125</f>
        <v>0</v>
      </c>
      <c r="K125" s="137">
        <f>'Прил.4'!K125</f>
        <v>100</v>
      </c>
    </row>
    <row r="126" spans="2:11" ht="38.25" hidden="1">
      <c r="B126" s="40" t="s">
        <v>264</v>
      </c>
      <c r="C126" s="49" t="s">
        <v>383</v>
      </c>
      <c r="D126" s="49" t="s">
        <v>365</v>
      </c>
      <c r="E126" s="49" t="s">
        <v>265</v>
      </c>
      <c r="F126" s="49"/>
      <c r="G126" s="49"/>
      <c r="H126" s="137">
        <f>'Прил.4'!H126</f>
        <v>100</v>
      </c>
      <c r="I126" s="137">
        <f>'Прил.4'!I126</f>
        <v>0</v>
      </c>
      <c r="J126" s="137">
        <f>'Прил.4'!J126</f>
        <v>0</v>
      </c>
      <c r="K126" s="137">
        <f>'Прил.4'!K126</f>
        <v>100</v>
      </c>
    </row>
    <row r="127" spans="2:11" ht="12.75" hidden="1">
      <c r="B127" s="50" t="s">
        <v>437</v>
      </c>
      <c r="C127" s="49" t="s">
        <v>383</v>
      </c>
      <c r="D127" s="49" t="s">
        <v>365</v>
      </c>
      <c r="E127" s="49" t="s">
        <v>265</v>
      </c>
      <c r="F127" s="49" t="s">
        <v>72</v>
      </c>
      <c r="G127" s="49"/>
      <c r="H127" s="137">
        <f>'Прил.4'!H127</f>
        <v>100</v>
      </c>
      <c r="I127" s="137">
        <f>'Прил.4'!I127</f>
        <v>0</v>
      </c>
      <c r="J127" s="137">
        <f>'Прил.4'!J127</f>
        <v>0</v>
      </c>
      <c r="K127" s="137">
        <f>'Прил.4'!K127</f>
        <v>100</v>
      </c>
    </row>
    <row r="128" spans="2:11" ht="12.75" hidden="1">
      <c r="B128" s="40" t="s">
        <v>448</v>
      </c>
      <c r="C128" s="49" t="s">
        <v>383</v>
      </c>
      <c r="D128" s="49" t="s">
        <v>365</v>
      </c>
      <c r="E128" s="49" t="s">
        <v>265</v>
      </c>
      <c r="F128" s="49" t="s">
        <v>449</v>
      </c>
      <c r="G128" s="49"/>
      <c r="H128" s="137">
        <f>'Прил.4'!H128</f>
        <v>100</v>
      </c>
      <c r="I128" s="137">
        <f>'Прил.4'!I128</f>
        <v>0</v>
      </c>
      <c r="J128" s="137">
        <f>'Прил.4'!J128</f>
        <v>0</v>
      </c>
      <c r="K128" s="137">
        <f>'Прил.4'!K128</f>
        <v>100</v>
      </c>
    </row>
    <row r="129" spans="2:11" ht="12.75" hidden="1">
      <c r="B129" s="40" t="s">
        <v>421</v>
      </c>
      <c r="C129" s="49" t="s">
        <v>383</v>
      </c>
      <c r="D129" s="49" t="s">
        <v>365</v>
      </c>
      <c r="E129" s="49" t="s">
        <v>265</v>
      </c>
      <c r="F129" s="49" t="s">
        <v>449</v>
      </c>
      <c r="G129" s="49">
        <v>2</v>
      </c>
      <c r="H129" s="137">
        <f>'Прил.4'!H129</f>
        <v>100</v>
      </c>
      <c r="I129" s="137">
        <f>'Прил.4'!I129</f>
        <v>0</v>
      </c>
      <c r="J129" s="137">
        <f>'Прил.4'!J129</f>
        <v>0</v>
      </c>
      <c r="K129" s="137">
        <f>'Прил.4'!K129</f>
        <v>100</v>
      </c>
    </row>
    <row r="130" spans="2:11" ht="25.5" hidden="1">
      <c r="B130" s="74" t="s">
        <v>266</v>
      </c>
      <c r="C130" s="49" t="s">
        <v>383</v>
      </c>
      <c r="D130" s="49" t="s">
        <v>365</v>
      </c>
      <c r="E130" s="49" t="s">
        <v>450</v>
      </c>
      <c r="F130" s="49"/>
      <c r="G130" s="49"/>
      <c r="H130" s="137">
        <f>'Прил.4'!H130</f>
        <v>36</v>
      </c>
      <c r="I130" s="137">
        <f>'Прил.4'!I130</f>
        <v>0</v>
      </c>
      <c r="J130" s="137">
        <f>'Прил.4'!J130</f>
        <v>0</v>
      </c>
      <c r="K130" s="137">
        <f>'Прил.4'!K130</f>
        <v>36</v>
      </c>
    </row>
    <row r="131" spans="2:11" ht="25.5" hidden="1">
      <c r="B131" s="40" t="s">
        <v>267</v>
      </c>
      <c r="C131" s="49" t="s">
        <v>383</v>
      </c>
      <c r="D131" s="49" t="s">
        <v>365</v>
      </c>
      <c r="E131" s="49" t="s">
        <v>268</v>
      </c>
      <c r="F131" s="49"/>
      <c r="G131" s="49"/>
      <c r="H131" s="137">
        <f>'Прил.4'!H131</f>
        <v>36</v>
      </c>
      <c r="I131" s="137">
        <f>'Прил.4'!I131</f>
        <v>0</v>
      </c>
      <c r="J131" s="137">
        <f>'Прил.4'!J131</f>
        <v>0</v>
      </c>
      <c r="K131" s="137">
        <f>'Прил.4'!K131</f>
        <v>36</v>
      </c>
    </row>
    <row r="132" spans="2:11" ht="38.25" hidden="1">
      <c r="B132" s="40" t="s">
        <v>269</v>
      </c>
      <c r="C132" s="49" t="s">
        <v>383</v>
      </c>
      <c r="D132" s="49" t="s">
        <v>365</v>
      </c>
      <c r="E132" s="49" t="s">
        <v>270</v>
      </c>
      <c r="F132" s="48"/>
      <c r="G132" s="48"/>
      <c r="H132" s="137">
        <f>'Прил.4'!H132</f>
        <v>36</v>
      </c>
      <c r="I132" s="137">
        <f>'Прил.4'!I132</f>
        <v>0</v>
      </c>
      <c r="J132" s="137">
        <f>'Прил.4'!J132</f>
        <v>0</v>
      </c>
      <c r="K132" s="137">
        <f>'Прил.4'!K132</f>
        <v>36</v>
      </c>
    </row>
    <row r="133" spans="2:11" ht="12.75" hidden="1">
      <c r="B133" s="50" t="s">
        <v>432</v>
      </c>
      <c r="C133" s="49" t="s">
        <v>383</v>
      </c>
      <c r="D133" s="49" t="s">
        <v>365</v>
      </c>
      <c r="E133" s="49" t="s">
        <v>270</v>
      </c>
      <c r="F133" s="49" t="s">
        <v>433</v>
      </c>
      <c r="G133" s="49"/>
      <c r="H133" s="137">
        <f>'Прил.4'!H133</f>
        <v>36</v>
      </c>
      <c r="I133" s="137">
        <f>'Прил.4'!I133</f>
        <v>0</v>
      </c>
      <c r="J133" s="137">
        <f>'Прил.4'!J133</f>
        <v>0</v>
      </c>
      <c r="K133" s="137">
        <f>'Прил.4'!K133</f>
        <v>36</v>
      </c>
    </row>
    <row r="134" spans="2:11" ht="12.75" hidden="1">
      <c r="B134" s="50" t="s">
        <v>434</v>
      </c>
      <c r="C134" s="49" t="s">
        <v>383</v>
      </c>
      <c r="D134" s="49" t="s">
        <v>365</v>
      </c>
      <c r="E134" s="49" t="s">
        <v>270</v>
      </c>
      <c r="F134" s="49" t="s">
        <v>435</v>
      </c>
      <c r="G134" s="49"/>
      <c r="H134" s="137">
        <f>'Прил.4'!H134</f>
        <v>36</v>
      </c>
      <c r="I134" s="137">
        <f>'Прил.4'!I134</f>
        <v>0</v>
      </c>
      <c r="J134" s="137">
        <f>'Прил.4'!J134</f>
        <v>0</v>
      </c>
      <c r="K134" s="137">
        <f>'Прил.4'!K134</f>
        <v>36</v>
      </c>
    </row>
    <row r="135" spans="2:11" ht="12.75" hidden="1">
      <c r="B135" s="40" t="s">
        <v>421</v>
      </c>
      <c r="C135" s="49" t="s">
        <v>383</v>
      </c>
      <c r="D135" s="49" t="s">
        <v>365</v>
      </c>
      <c r="E135" s="49" t="s">
        <v>270</v>
      </c>
      <c r="F135" s="49" t="s">
        <v>435</v>
      </c>
      <c r="G135" s="49">
        <v>2</v>
      </c>
      <c r="H135" s="137">
        <f>'Прил.4'!H135</f>
        <v>36</v>
      </c>
      <c r="I135" s="137">
        <f>'Прил.4'!I135</f>
        <v>0</v>
      </c>
      <c r="J135" s="137">
        <f>'Прил.4'!J135</f>
        <v>0</v>
      </c>
      <c r="K135" s="137">
        <f>'Прил.4'!K135</f>
        <v>36</v>
      </c>
    </row>
    <row r="136" spans="2:11" ht="25.5" hidden="1">
      <c r="B136" s="40" t="s">
        <v>340</v>
      </c>
      <c r="C136" s="49" t="s">
        <v>383</v>
      </c>
      <c r="D136" s="49" t="s">
        <v>365</v>
      </c>
      <c r="E136" s="53" t="s">
        <v>463</v>
      </c>
      <c r="F136" s="52"/>
      <c r="G136" s="49"/>
      <c r="H136" s="137">
        <f>'Прил.4'!H136</f>
        <v>4</v>
      </c>
      <c r="I136" s="137">
        <f>'Прил.4'!I136</f>
        <v>4</v>
      </c>
      <c r="J136" s="137">
        <f>'Прил.4'!J136</f>
        <v>100</v>
      </c>
      <c r="K136" s="137">
        <f>'Прил.4'!K136</f>
        <v>0</v>
      </c>
    </row>
    <row r="137" spans="2:11" ht="38.25" hidden="1">
      <c r="B137" s="40" t="s">
        <v>341</v>
      </c>
      <c r="C137" s="49" t="s">
        <v>383</v>
      </c>
      <c r="D137" s="49" t="s">
        <v>365</v>
      </c>
      <c r="E137" s="53" t="s">
        <v>482</v>
      </c>
      <c r="F137" s="52"/>
      <c r="G137" s="49"/>
      <c r="H137" s="137">
        <f>'Прил.4'!H137</f>
        <v>3</v>
      </c>
      <c r="I137" s="137">
        <f>'Прил.4'!I137</f>
        <v>3</v>
      </c>
      <c r="J137" s="137">
        <f>'Прил.4'!J137</f>
        <v>100</v>
      </c>
      <c r="K137" s="137">
        <f>'Прил.4'!K137</f>
        <v>0</v>
      </c>
    </row>
    <row r="138" spans="2:11" ht="38.25" hidden="1">
      <c r="B138" s="40" t="s">
        <v>342</v>
      </c>
      <c r="C138" s="49" t="s">
        <v>383</v>
      </c>
      <c r="D138" s="49" t="s">
        <v>365</v>
      </c>
      <c r="E138" s="53" t="s">
        <v>483</v>
      </c>
      <c r="F138" s="52"/>
      <c r="G138" s="49"/>
      <c r="H138" s="137">
        <f>'Прил.4'!H138</f>
        <v>3</v>
      </c>
      <c r="I138" s="137">
        <f>'Прил.4'!I138</f>
        <v>3</v>
      </c>
      <c r="J138" s="137">
        <f>'Прил.4'!J138</f>
        <v>100</v>
      </c>
      <c r="K138" s="137">
        <f>'Прил.4'!K138</f>
        <v>0</v>
      </c>
    </row>
    <row r="139" spans="2:11" ht="12.75" hidden="1">
      <c r="B139" s="50" t="s">
        <v>432</v>
      </c>
      <c r="C139" s="49" t="s">
        <v>383</v>
      </c>
      <c r="D139" s="49" t="s">
        <v>365</v>
      </c>
      <c r="E139" s="53" t="s">
        <v>483</v>
      </c>
      <c r="F139" s="49" t="s">
        <v>433</v>
      </c>
      <c r="G139" s="49"/>
      <c r="H139" s="137">
        <f>'Прил.4'!H139</f>
        <v>3</v>
      </c>
      <c r="I139" s="137">
        <f>'Прил.4'!I139</f>
        <v>3</v>
      </c>
      <c r="J139" s="137">
        <f>'Прил.4'!J139</f>
        <v>100</v>
      </c>
      <c r="K139" s="137">
        <f>'Прил.4'!K139</f>
        <v>0</v>
      </c>
    </row>
    <row r="140" spans="2:11" ht="12.75" hidden="1">
      <c r="B140" s="50" t="s">
        <v>434</v>
      </c>
      <c r="C140" s="49" t="s">
        <v>383</v>
      </c>
      <c r="D140" s="49" t="s">
        <v>365</v>
      </c>
      <c r="E140" s="53" t="s">
        <v>483</v>
      </c>
      <c r="F140" s="49" t="s">
        <v>435</v>
      </c>
      <c r="G140" s="49"/>
      <c r="H140" s="137">
        <f>'Прил.4'!H140</f>
        <v>3</v>
      </c>
      <c r="I140" s="137">
        <f>'Прил.4'!I140</f>
        <v>3</v>
      </c>
      <c r="J140" s="137">
        <f>'Прил.4'!J140</f>
        <v>100</v>
      </c>
      <c r="K140" s="137">
        <f>'Прил.4'!K140</f>
        <v>0</v>
      </c>
    </row>
    <row r="141" spans="2:11" ht="12.75" hidden="1">
      <c r="B141" s="40" t="s">
        <v>421</v>
      </c>
      <c r="C141" s="49" t="s">
        <v>383</v>
      </c>
      <c r="D141" s="49" t="s">
        <v>365</v>
      </c>
      <c r="E141" s="53" t="s">
        <v>483</v>
      </c>
      <c r="F141" s="49" t="s">
        <v>435</v>
      </c>
      <c r="G141" s="49">
        <v>2</v>
      </c>
      <c r="H141" s="137">
        <f>'Прил.4'!H141</f>
        <v>3</v>
      </c>
      <c r="I141" s="137">
        <f>'Прил.4'!I141</f>
        <v>3</v>
      </c>
      <c r="J141" s="137">
        <f>'Прил.4'!J141</f>
        <v>100</v>
      </c>
      <c r="K141" s="137">
        <f>'Прил.4'!K141</f>
        <v>0</v>
      </c>
    </row>
    <row r="142" spans="2:11" ht="38.25" hidden="1">
      <c r="B142" s="40" t="s">
        <v>343</v>
      </c>
      <c r="C142" s="49" t="s">
        <v>383</v>
      </c>
      <c r="D142" s="49" t="s">
        <v>365</v>
      </c>
      <c r="E142" s="53" t="s">
        <v>488</v>
      </c>
      <c r="F142" s="52"/>
      <c r="G142" s="49"/>
      <c r="H142" s="137">
        <f>'Прил.4'!H142</f>
        <v>1</v>
      </c>
      <c r="I142" s="137">
        <f>'Прил.4'!I142</f>
        <v>1</v>
      </c>
      <c r="J142" s="137">
        <f>'Прил.4'!J142</f>
        <v>100</v>
      </c>
      <c r="K142" s="137">
        <f>'Прил.4'!K142</f>
        <v>0</v>
      </c>
    </row>
    <row r="143" spans="2:11" ht="38.25" hidden="1">
      <c r="B143" s="40" t="s">
        <v>344</v>
      </c>
      <c r="C143" s="49" t="s">
        <v>383</v>
      </c>
      <c r="D143" s="49" t="s">
        <v>365</v>
      </c>
      <c r="E143" s="53" t="s">
        <v>489</v>
      </c>
      <c r="F143" s="52"/>
      <c r="G143" s="49"/>
      <c r="H143" s="137">
        <f>'Прил.4'!H143</f>
        <v>1</v>
      </c>
      <c r="I143" s="137">
        <f>'Прил.4'!I143</f>
        <v>1</v>
      </c>
      <c r="J143" s="137">
        <f>'Прил.4'!J143</f>
        <v>100</v>
      </c>
      <c r="K143" s="137">
        <f>'Прил.4'!K143</f>
        <v>0</v>
      </c>
    </row>
    <row r="144" spans="2:11" ht="12.75" hidden="1">
      <c r="B144" s="50" t="s">
        <v>432</v>
      </c>
      <c r="C144" s="49" t="s">
        <v>383</v>
      </c>
      <c r="D144" s="49" t="s">
        <v>365</v>
      </c>
      <c r="E144" s="53" t="s">
        <v>489</v>
      </c>
      <c r="F144" s="49" t="s">
        <v>433</v>
      </c>
      <c r="G144" s="49"/>
      <c r="H144" s="137">
        <f>'Прил.4'!H144</f>
        <v>1</v>
      </c>
      <c r="I144" s="137">
        <f>'Прил.4'!I144</f>
        <v>1</v>
      </c>
      <c r="J144" s="137">
        <f>'Прил.4'!J144</f>
        <v>100</v>
      </c>
      <c r="K144" s="137">
        <f>'Прил.4'!K144</f>
        <v>0</v>
      </c>
    </row>
    <row r="145" spans="2:11" ht="12.75" hidden="1">
      <c r="B145" s="50" t="s">
        <v>434</v>
      </c>
      <c r="C145" s="49" t="s">
        <v>383</v>
      </c>
      <c r="D145" s="49" t="s">
        <v>365</v>
      </c>
      <c r="E145" s="53" t="s">
        <v>489</v>
      </c>
      <c r="F145" s="49" t="s">
        <v>435</v>
      </c>
      <c r="G145" s="49"/>
      <c r="H145" s="137">
        <f>'Прил.4'!H145</f>
        <v>1</v>
      </c>
      <c r="I145" s="137">
        <f>'Прил.4'!I145</f>
        <v>1</v>
      </c>
      <c r="J145" s="137">
        <f>'Прил.4'!J145</f>
        <v>100</v>
      </c>
      <c r="K145" s="137">
        <f>'Прил.4'!K145</f>
        <v>0</v>
      </c>
    </row>
    <row r="146" spans="2:11" ht="12.75" hidden="1">
      <c r="B146" s="40" t="s">
        <v>421</v>
      </c>
      <c r="C146" s="49" t="s">
        <v>383</v>
      </c>
      <c r="D146" s="49" t="s">
        <v>365</v>
      </c>
      <c r="E146" s="53" t="s">
        <v>489</v>
      </c>
      <c r="F146" s="49" t="s">
        <v>435</v>
      </c>
      <c r="G146" s="49">
        <v>2</v>
      </c>
      <c r="H146" s="137">
        <f>'Прил.4'!H146</f>
        <v>1</v>
      </c>
      <c r="I146" s="137">
        <f>'Прил.4'!I146</f>
        <v>1</v>
      </c>
      <c r="J146" s="137">
        <f>'Прил.4'!J146</f>
        <v>100</v>
      </c>
      <c r="K146" s="137">
        <f>'Прил.4'!K146</f>
        <v>0</v>
      </c>
    </row>
    <row r="147" spans="2:11" ht="25.5" hidden="1">
      <c r="B147" s="40" t="s">
        <v>345</v>
      </c>
      <c r="C147" s="49" t="s">
        <v>383</v>
      </c>
      <c r="D147" s="49" t="s">
        <v>365</v>
      </c>
      <c r="E147" s="157" t="s">
        <v>346</v>
      </c>
      <c r="F147" s="49"/>
      <c r="G147" s="49"/>
      <c r="H147" s="137">
        <f>'Прил.4'!H147</f>
        <v>1.5</v>
      </c>
      <c r="I147" s="137">
        <f>'Прил.4'!I147</f>
        <v>0</v>
      </c>
      <c r="J147" s="137">
        <f>'Прил.4'!J147</f>
        <v>0</v>
      </c>
      <c r="K147" s="137">
        <f>'Прил.4'!K147</f>
        <v>1.5</v>
      </c>
    </row>
    <row r="148" spans="2:11" ht="38.25" hidden="1">
      <c r="B148" s="40" t="s">
        <v>347</v>
      </c>
      <c r="C148" s="49" t="s">
        <v>383</v>
      </c>
      <c r="D148" s="49" t="s">
        <v>365</v>
      </c>
      <c r="E148" s="157" t="s">
        <v>348</v>
      </c>
      <c r="F148" s="49"/>
      <c r="G148" s="49"/>
      <c r="H148" s="137">
        <f>'Прил.4'!H148</f>
        <v>1.5</v>
      </c>
      <c r="I148" s="137">
        <f>'Прил.4'!I148</f>
        <v>0</v>
      </c>
      <c r="J148" s="137">
        <f>'Прил.4'!J148</f>
        <v>0</v>
      </c>
      <c r="K148" s="137">
        <f>'Прил.4'!K148</f>
        <v>1.5</v>
      </c>
    </row>
    <row r="149" spans="2:11" ht="38.25" hidden="1">
      <c r="B149" s="67" t="s">
        <v>349</v>
      </c>
      <c r="C149" s="49" t="s">
        <v>383</v>
      </c>
      <c r="D149" s="49" t="s">
        <v>365</v>
      </c>
      <c r="E149" s="157" t="s">
        <v>350</v>
      </c>
      <c r="F149" s="157"/>
      <c r="G149" s="49"/>
      <c r="H149" s="137">
        <f>'Прил.4'!H149</f>
        <v>1.5</v>
      </c>
      <c r="I149" s="137">
        <f>'Прил.4'!I149</f>
        <v>0</v>
      </c>
      <c r="J149" s="137">
        <f>'Прил.4'!J149</f>
        <v>0</v>
      </c>
      <c r="K149" s="137">
        <f>'Прил.4'!K149</f>
        <v>1.5</v>
      </c>
    </row>
    <row r="150" spans="2:11" ht="12.75" hidden="1">
      <c r="B150" s="67" t="s">
        <v>351</v>
      </c>
      <c r="C150" s="49" t="s">
        <v>383</v>
      </c>
      <c r="D150" s="49" t="s">
        <v>365</v>
      </c>
      <c r="E150" s="157" t="s">
        <v>350</v>
      </c>
      <c r="F150" s="157" t="s">
        <v>435</v>
      </c>
      <c r="G150" s="49"/>
      <c r="H150" s="137">
        <f>'Прил.4'!H150</f>
        <v>1.5</v>
      </c>
      <c r="I150" s="137">
        <f>'Прил.4'!I150</f>
        <v>0</v>
      </c>
      <c r="J150" s="137">
        <f>'Прил.4'!J150</f>
        <v>0</v>
      </c>
      <c r="K150" s="137">
        <f>'Прил.4'!K150</f>
        <v>1.5</v>
      </c>
    </row>
    <row r="151" spans="2:11" ht="12.75" hidden="1">
      <c r="B151" s="40" t="s">
        <v>421</v>
      </c>
      <c r="C151" s="49" t="s">
        <v>383</v>
      </c>
      <c r="D151" s="49" t="s">
        <v>365</v>
      </c>
      <c r="E151" s="157" t="s">
        <v>350</v>
      </c>
      <c r="F151" s="157" t="s">
        <v>435</v>
      </c>
      <c r="G151" s="49" t="s">
        <v>414</v>
      </c>
      <c r="H151" s="137">
        <f>'Прил.4'!H151</f>
        <v>1.5</v>
      </c>
      <c r="I151" s="137">
        <f>'Прил.4'!I151</f>
        <v>0</v>
      </c>
      <c r="J151" s="137">
        <f>'Прил.4'!J151</f>
        <v>0</v>
      </c>
      <c r="K151" s="137">
        <f>'Прил.4'!K151</f>
        <v>1.5</v>
      </c>
    </row>
    <row r="152" spans="2:11" s="54" customFormat="1" ht="12.75">
      <c r="B152" s="75" t="s">
        <v>361</v>
      </c>
      <c r="C152" s="48" t="s">
        <v>388</v>
      </c>
      <c r="D152" s="48"/>
      <c r="E152" s="48"/>
      <c r="F152" s="48"/>
      <c r="G152" s="48"/>
      <c r="H152" s="142">
        <f>'Прил.4'!H152</f>
        <v>646.3</v>
      </c>
      <c r="I152" s="142">
        <f>'Прил.4'!I152</f>
        <v>485.6</v>
      </c>
      <c r="J152" s="142">
        <f>'Прил.4'!J152</f>
        <v>75.135386043633</v>
      </c>
      <c r="K152" s="142">
        <f>'Прил.4'!K152</f>
        <v>160.69999999999993</v>
      </c>
    </row>
    <row r="153" spans="2:11" s="54" customFormat="1" ht="12.75" hidden="1">
      <c r="B153" s="46" t="s">
        <v>421</v>
      </c>
      <c r="C153" s="45"/>
      <c r="D153" s="45"/>
      <c r="E153" s="45"/>
      <c r="F153" s="45"/>
      <c r="G153" s="45">
        <v>2</v>
      </c>
      <c r="H153" s="137">
        <f>'Прил.4'!H153</f>
        <v>5</v>
      </c>
      <c r="I153" s="137">
        <f>'Прил.4'!I153</f>
        <v>5</v>
      </c>
      <c r="J153" s="137">
        <f>'Прил.4'!J153</f>
        <v>100</v>
      </c>
      <c r="K153" s="137">
        <f>'Прил.4'!K153</f>
        <v>0</v>
      </c>
    </row>
    <row r="154" spans="2:11" s="54" customFormat="1" ht="12.75" hidden="1">
      <c r="B154" s="47" t="s">
        <v>410</v>
      </c>
      <c r="C154" s="45"/>
      <c r="D154" s="45"/>
      <c r="E154" s="45"/>
      <c r="F154" s="45"/>
      <c r="G154" s="45">
        <v>4</v>
      </c>
      <c r="H154" s="137">
        <f>'Прил.4'!H154</f>
        <v>641.3</v>
      </c>
      <c r="I154" s="137">
        <f>'Прил.4'!I154</f>
        <v>480.6</v>
      </c>
      <c r="J154" s="137">
        <f>'Прил.4'!J154</f>
        <v>74.94152502728832</v>
      </c>
      <c r="K154" s="137">
        <f>'Прил.4'!K154</f>
        <v>160.69999999999993</v>
      </c>
    </row>
    <row r="155" spans="2:11" ht="12.75">
      <c r="B155" s="40" t="s">
        <v>96</v>
      </c>
      <c r="C155" s="49" t="s">
        <v>388</v>
      </c>
      <c r="D155" s="49" t="s">
        <v>95</v>
      </c>
      <c r="E155" s="76"/>
      <c r="F155" s="49"/>
      <c r="G155" s="49"/>
      <c r="H155" s="137">
        <f>'Прил.4'!H155</f>
        <v>641.3</v>
      </c>
      <c r="I155" s="137">
        <f>'Прил.4'!I155</f>
        <v>480.6</v>
      </c>
      <c r="J155" s="137">
        <f>'Прил.4'!J155</f>
        <v>74.94152502728832</v>
      </c>
      <c r="K155" s="137">
        <f>'Прил.4'!K155</f>
        <v>160.69999999999993</v>
      </c>
    </row>
    <row r="156" spans="2:11" ht="12.75" hidden="1">
      <c r="B156" s="50" t="s">
        <v>422</v>
      </c>
      <c r="C156" s="49" t="s">
        <v>388</v>
      </c>
      <c r="D156" s="49" t="s">
        <v>95</v>
      </c>
      <c r="E156" s="51" t="s">
        <v>423</v>
      </c>
      <c r="F156" s="48"/>
      <c r="G156" s="48"/>
      <c r="H156" s="137">
        <f>'Прил.4'!H156</f>
        <v>641.3</v>
      </c>
      <c r="I156" s="137">
        <f>'Прил.4'!I156</f>
        <v>480.6</v>
      </c>
      <c r="J156" s="137">
        <f>'Прил.4'!J156</f>
        <v>74.94152502728832</v>
      </c>
      <c r="K156" s="137">
        <f>'Прил.4'!K156</f>
        <v>160.69999999999993</v>
      </c>
    </row>
    <row r="157" spans="2:11" ht="25.5" hidden="1">
      <c r="B157" s="40" t="s">
        <v>464</v>
      </c>
      <c r="C157" s="49" t="s">
        <v>388</v>
      </c>
      <c r="D157" s="49" t="s">
        <v>95</v>
      </c>
      <c r="E157" s="49" t="s">
        <v>465</v>
      </c>
      <c r="F157" s="49"/>
      <c r="G157" s="49"/>
      <c r="H157" s="137">
        <f>'Прил.4'!H157</f>
        <v>641.3</v>
      </c>
      <c r="I157" s="137">
        <f>'Прил.4'!I157</f>
        <v>480.6</v>
      </c>
      <c r="J157" s="137">
        <f>'Прил.4'!J157</f>
        <v>74.94152502728832</v>
      </c>
      <c r="K157" s="137">
        <f>'Прил.4'!K157</f>
        <v>160.69999999999993</v>
      </c>
    </row>
    <row r="158" spans="2:11" ht="12.75" hidden="1">
      <c r="B158" s="50" t="s">
        <v>155</v>
      </c>
      <c r="C158" s="49" t="s">
        <v>388</v>
      </c>
      <c r="D158" s="49" t="s">
        <v>95</v>
      </c>
      <c r="E158" s="49" t="s">
        <v>465</v>
      </c>
      <c r="F158" s="49" t="s">
        <v>466</v>
      </c>
      <c r="G158" s="49"/>
      <c r="H158" s="137">
        <f>'Прил.4'!H158</f>
        <v>641.3</v>
      </c>
      <c r="I158" s="137">
        <f>'Прил.4'!I158</f>
        <v>480.6</v>
      </c>
      <c r="J158" s="137">
        <f>'Прил.4'!J158</f>
        <v>74.94152502728832</v>
      </c>
      <c r="K158" s="137">
        <f>'Прил.4'!K158</f>
        <v>160.69999999999993</v>
      </c>
    </row>
    <row r="159" spans="2:11" ht="12.75" hidden="1">
      <c r="B159" s="50" t="s">
        <v>159</v>
      </c>
      <c r="C159" s="49" t="s">
        <v>388</v>
      </c>
      <c r="D159" s="49" t="s">
        <v>95</v>
      </c>
      <c r="E159" s="49" t="s">
        <v>465</v>
      </c>
      <c r="F159" s="49" t="s">
        <v>158</v>
      </c>
      <c r="G159" s="49"/>
      <c r="H159" s="137">
        <f>'Прил.4'!H159</f>
        <v>641.3</v>
      </c>
      <c r="I159" s="137">
        <f>'Прил.4'!I159</f>
        <v>480.6</v>
      </c>
      <c r="J159" s="137">
        <f>'Прил.4'!J159</f>
        <v>74.94152502728832</v>
      </c>
      <c r="K159" s="137">
        <f>'Прил.4'!K159</f>
        <v>160.69999999999993</v>
      </c>
    </row>
    <row r="160" spans="2:11" ht="12.75" hidden="1">
      <c r="B160" s="40" t="s">
        <v>410</v>
      </c>
      <c r="C160" s="49" t="s">
        <v>388</v>
      </c>
      <c r="D160" s="49" t="s">
        <v>95</v>
      </c>
      <c r="E160" s="49" t="s">
        <v>465</v>
      </c>
      <c r="F160" s="49" t="s">
        <v>158</v>
      </c>
      <c r="G160" s="49" t="s">
        <v>417</v>
      </c>
      <c r="H160" s="137">
        <f>'Прил.4'!H160</f>
        <v>641.3</v>
      </c>
      <c r="I160" s="137">
        <f>'Прил.4'!I160</f>
        <v>480.6</v>
      </c>
      <c r="J160" s="137">
        <f>'Прил.4'!J160</f>
        <v>74.94152502728832</v>
      </c>
      <c r="K160" s="137">
        <f>'Прил.4'!K160</f>
        <v>160.69999999999993</v>
      </c>
    </row>
    <row r="161" spans="2:11" ht="12.75">
      <c r="B161" s="40" t="s">
        <v>360</v>
      </c>
      <c r="C161" s="49" t="s">
        <v>388</v>
      </c>
      <c r="D161" s="49" t="s">
        <v>389</v>
      </c>
      <c r="E161" s="49"/>
      <c r="F161" s="49"/>
      <c r="G161" s="49"/>
      <c r="H161" s="137">
        <f>'Прил.4'!H161</f>
        <v>5</v>
      </c>
      <c r="I161" s="137">
        <f>'Прил.4'!I161</f>
        <v>5</v>
      </c>
      <c r="J161" s="137">
        <f>'Прил.4'!J161</f>
        <v>100</v>
      </c>
      <c r="K161" s="137">
        <f>'Прил.4'!K161</f>
        <v>0</v>
      </c>
    </row>
    <row r="162" spans="2:11" ht="12.75" hidden="1">
      <c r="B162" s="50" t="s">
        <v>422</v>
      </c>
      <c r="C162" s="49" t="s">
        <v>388</v>
      </c>
      <c r="D162" s="49" t="s">
        <v>389</v>
      </c>
      <c r="E162" s="51" t="s">
        <v>423</v>
      </c>
      <c r="F162" s="49"/>
      <c r="G162" s="49"/>
      <c r="H162" s="137">
        <f>'Прил.4'!H162</f>
        <v>5</v>
      </c>
      <c r="I162" s="137">
        <f>'Прил.4'!I162</f>
        <v>5</v>
      </c>
      <c r="J162" s="137">
        <f>'Прил.4'!J162</f>
        <v>100</v>
      </c>
      <c r="K162" s="137">
        <f>'Прил.4'!K162</f>
        <v>0</v>
      </c>
    </row>
    <row r="163" spans="2:11" ht="25.5" hidden="1">
      <c r="B163" s="40" t="s">
        <v>602</v>
      </c>
      <c r="C163" s="49" t="s">
        <v>388</v>
      </c>
      <c r="D163" s="49" t="s">
        <v>389</v>
      </c>
      <c r="E163" s="49" t="s">
        <v>468</v>
      </c>
      <c r="F163" s="49"/>
      <c r="G163" s="49"/>
      <c r="H163" s="137">
        <f>'Прил.4'!H163</f>
        <v>5</v>
      </c>
      <c r="I163" s="137">
        <f>'Прил.4'!I163</f>
        <v>5</v>
      </c>
      <c r="J163" s="137">
        <f>'Прил.4'!J163</f>
        <v>100</v>
      </c>
      <c r="K163" s="137">
        <f>'Прил.4'!K163</f>
        <v>0</v>
      </c>
    </row>
    <row r="164" spans="2:11" ht="12.75" hidden="1">
      <c r="B164" s="50" t="s">
        <v>432</v>
      </c>
      <c r="C164" s="49" t="s">
        <v>388</v>
      </c>
      <c r="D164" s="49" t="s">
        <v>389</v>
      </c>
      <c r="E164" s="49" t="s">
        <v>468</v>
      </c>
      <c r="F164" s="49" t="s">
        <v>433</v>
      </c>
      <c r="G164" s="49"/>
      <c r="H164" s="137">
        <f>'Прил.4'!H164</f>
        <v>5</v>
      </c>
      <c r="I164" s="137">
        <f>'Прил.4'!I164</f>
        <v>5</v>
      </c>
      <c r="J164" s="137">
        <f>'Прил.4'!J164</f>
        <v>100</v>
      </c>
      <c r="K164" s="137">
        <f>'Прил.4'!K164</f>
        <v>0</v>
      </c>
    </row>
    <row r="165" spans="2:11" ht="12.75" hidden="1">
      <c r="B165" s="50" t="s">
        <v>434</v>
      </c>
      <c r="C165" s="49" t="s">
        <v>388</v>
      </c>
      <c r="D165" s="49" t="s">
        <v>389</v>
      </c>
      <c r="E165" s="49" t="s">
        <v>468</v>
      </c>
      <c r="F165" s="49" t="s">
        <v>435</v>
      </c>
      <c r="G165" s="49"/>
      <c r="H165" s="137">
        <f>'Прил.4'!H165</f>
        <v>5</v>
      </c>
      <c r="I165" s="137">
        <f>'Прил.4'!I165</f>
        <v>5</v>
      </c>
      <c r="J165" s="137">
        <f>'Прил.4'!J165</f>
        <v>100</v>
      </c>
      <c r="K165" s="137">
        <f>'Прил.4'!K165</f>
        <v>0</v>
      </c>
    </row>
    <row r="166" spans="2:11" ht="12.75" hidden="1">
      <c r="B166" s="40" t="s">
        <v>421</v>
      </c>
      <c r="C166" s="49" t="s">
        <v>388</v>
      </c>
      <c r="D166" s="49" t="s">
        <v>389</v>
      </c>
      <c r="E166" s="49" t="s">
        <v>468</v>
      </c>
      <c r="F166" s="49" t="s">
        <v>435</v>
      </c>
      <c r="G166" s="49">
        <v>2</v>
      </c>
      <c r="H166" s="137">
        <f>'Прил.4'!H166</f>
        <v>5</v>
      </c>
      <c r="I166" s="137">
        <f>'Прил.4'!I166</f>
        <v>5</v>
      </c>
      <c r="J166" s="137">
        <f>'Прил.4'!J166</f>
        <v>100</v>
      </c>
      <c r="K166" s="137">
        <f>'Прил.4'!K166</f>
        <v>0</v>
      </c>
    </row>
    <row r="167" spans="2:11" s="54" customFormat="1" ht="12.75">
      <c r="B167" s="47" t="s">
        <v>362</v>
      </c>
      <c r="C167" s="48" t="s">
        <v>390</v>
      </c>
      <c r="D167" s="48"/>
      <c r="E167" s="48"/>
      <c r="F167" s="48"/>
      <c r="G167" s="48"/>
      <c r="H167" s="142">
        <f>'Прил.4'!H167</f>
        <v>6.5</v>
      </c>
      <c r="I167" s="142">
        <f>'Прил.4'!I167</f>
        <v>6.5</v>
      </c>
      <c r="J167" s="142">
        <f>'Прил.4'!J167</f>
        <v>100</v>
      </c>
      <c r="K167" s="142">
        <f>'Прил.4'!K167</f>
        <v>0</v>
      </c>
    </row>
    <row r="168" spans="2:11" s="54" customFormat="1" ht="12.75" hidden="1">
      <c r="B168" s="46" t="s">
        <v>421</v>
      </c>
      <c r="C168" s="45"/>
      <c r="D168" s="45"/>
      <c r="E168" s="45"/>
      <c r="F168" s="45"/>
      <c r="G168" s="45">
        <v>2</v>
      </c>
      <c r="H168" s="137">
        <f>'Прил.4'!H168</f>
        <v>6.5</v>
      </c>
      <c r="I168" s="137">
        <f>'Прил.4'!I168</f>
        <v>6.5</v>
      </c>
      <c r="J168" s="137">
        <f>'Прил.4'!J168</f>
        <v>100</v>
      </c>
      <c r="K168" s="137">
        <f>'Прил.4'!K168</f>
        <v>0</v>
      </c>
    </row>
    <row r="169" spans="2:11" ht="25.5">
      <c r="B169" s="40" t="s">
        <v>23</v>
      </c>
      <c r="C169" s="49" t="s">
        <v>390</v>
      </c>
      <c r="D169" s="49" t="s">
        <v>391</v>
      </c>
      <c r="E169" s="49"/>
      <c r="F169" s="49"/>
      <c r="G169" s="49"/>
      <c r="H169" s="137">
        <f>'Прил.4'!H169</f>
        <v>6.5</v>
      </c>
      <c r="I169" s="137">
        <f>'Прил.4'!I169</f>
        <v>6.5</v>
      </c>
      <c r="J169" s="137">
        <f>'Прил.4'!J169</f>
        <v>100</v>
      </c>
      <c r="K169" s="137">
        <f>'Прил.4'!K169</f>
        <v>0</v>
      </c>
    </row>
    <row r="170" spans="2:11" ht="12.75" hidden="1">
      <c r="B170" s="50" t="s">
        <v>422</v>
      </c>
      <c r="C170" s="49" t="s">
        <v>390</v>
      </c>
      <c r="D170" s="49" t="s">
        <v>391</v>
      </c>
      <c r="E170" s="51" t="s">
        <v>423</v>
      </c>
      <c r="F170" s="49"/>
      <c r="G170" s="49"/>
      <c r="H170" s="137">
        <f>'Прил.4'!H170</f>
        <v>6.5</v>
      </c>
      <c r="I170" s="137">
        <f>'Прил.4'!I170</f>
        <v>6.5</v>
      </c>
      <c r="J170" s="137">
        <f>'Прил.4'!J170</f>
        <v>100</v>
      </c>
      <c r="K170" s="137">
        <f>'Прил.4'!K170</f>
        <v>0</v>
      </c>
    </row>
    <row r="171" spans="2:11" ht="25.5" hidden="1">
      <c r="B171" s="40" t="s">
        <v>469</v>
      </c>
      <c r="C171" s="49" t="s">
        <v>390</v>
      </c>
      <c r="D171" s="49" t="s">
        <v>391</v>
      </c>
      <c r="E171" s="49" t="s">
        <v>470</v>
      </c>
      <c r="F171" s="49"/>
      <c r="G171" s="49"/>
      <c r="H171" s="137">
        <f>'Прил.4'!H171</f>
        <v>6.5</v>
      </c>
      <c r="I171" s="137">
        <f>'Прил.4'!I171</f>
        <v>6.5</v>
      </c>
      <c r="J171" s="137">
        <f>'Прил.4'!J171</f>
        <v>100</v>
      </c>
      <c r="K171" s="137">
        <f>'Прил.4'!K171</f>
        <v>0</v>
      </c>
    </row>
    <row r="172" spans="2:11" ht="12.75" hidden="1">
      <c r="B172" s="50" t="s">
        <v>432</v>
      </c>
      <c r="C172" s="49" t="s">
        <v>390</v>
      </c>
      <c r="D172" s="49" t="s">
        <v>391</v>
      </c>
      <c r="E172" s="49" t="s">
        <v>470</v>
      </c>
      <c r="F172" s="49" t="s">
        <v>433</v>
      </c>
      <c r="G172" s="49"/>
      <c r="H172" s="137">
        <f>'Прил.4'!H172</f>
        <v>6.5</v>
      </c>
      <c r="I172" s="137">
        <f>'Прил.4'!I172</f>
        <v>6.5</v>
      </c>
      <c r="J172" s="137">
        <f>'Прил.4'!J172</f>
        <v>100</v>
      </c>
      <c r="K172" s="137">
        <f>'Прил.4'!K172</f>
        <v>0</v>
      </c>
    </row>
    <row r="173" spans="2:11" ht="12.75" hidden="1">
      <c r="B173" s="50" t="s">
        <v>434</v>
      </c>
      <c r="C173" s="49" t="s">
        <v>390</v>
      </c>
      <c r="D173" s="49" t="s">
        <v>391</v>
      </c>
      <c r="E173" s="49" t="s">
        <v>470</v>
      </c>
      <c r="F173" s="49" t="s">
        <v>435</v>
      </c>
      <c r="G173" s="49"/>
      <c r="H173" s="137">
        <f>'Прил.4'!H173</f>
        <v>6.5</v>
      </c>
      <c r="I173" s="137">
        <f>'Прил.4'!I173</f>
        <v>6.5</v>
      </c>
      <c r="J173" s="137">
        <f>'Прил.4'!J173</f>
        <v>100</v>
      </c>
      <c r="K173" s="137">
        <f>'Прил.4'!K173</f>
        <v>0</v>
      </c>
    </row>
    <row r="174" spans="2:11" ht="12.75" hidden="1">
      <c r="B174" s="40" t="s">
        <v>421</v>
      </c>
      <c r="C174" s="49" t="s">
        <v>390</v>
      </c>
      <c r="D174" s="49" t="s">
        <v>391</v>
      </c>
      <c r="E174" s="49" t="s">
        <v>470</v>
      </c>
      <c r="F174" s="49" t="s">
        <v>435</v>
      </c>
      <c r="G174" s="49">
        <v>2</v>
      </c>
      <c r="H174" s="137">
        <f>'Прил.4'!H174</f>
        <v>6.5</v>
      </c>
      <c r="I174" s="137">
        <f>'Прил.4'!I174</f>
        <v>6.5</v>
      </c>
      <c r="J174" s="137">
        <f>'Прил.4'!J174</f>
        <v>100</v>
      </c>
      <c r="K174" s="137">
        <f>'Прил.4'!K174</f>
        <v>0</v>
      </c>
    </row>
    <row r="175" spans="2:11" s="54" customFormat="1" ht="12.75">
      <c r="B175" s="47" t="s">
        <v>203</v>
      </c>
      <c r="C175" s="48" t="s">
        <v>392</v>
      </c>
      <c r="D175" s="48"/>
      <c r="E175" s="48"/>
      <c r="F175" s="48"/>
      <c r="G175" s="48"/>
      <c r="H175" s="142">
        <f>'Прил.4'!H175</f>
        <v>3388</v>
      </c>
      <c r="I175" s="142">
        <f>'Прил.4'!I175</f>
        <v>2561.4</v>
      </c>
      <c r="J175" s="142">
        <f>'Прил.4'!J175</f>
        <v>75.60212514757968</v>
      </c>
      <c r="K175" s="142">
        <f>'Прил.4'!K175</f>
        <v>826.5999999999999</v>
      </c>
    </row>
    <row r="176" spans="2:11" ht="12.75" hidden="1">
      <c r="B176" s="46" t="s">
        <v>421</v>
      </c>
      <c r="C176" s="45"/>
      <c r="D176" s="45"/>
      <c r="E176" s="45"/>
      <c r="F176" s="45"/>
      <c r="G176" s="45">
        <v>2</v>
      </c>
      <c r="H176" s="137">
        <f>'Прил.4'!H176</f>
        <v>3388</v>
      </c>
      <c r="I176" s="137">
        <f>'Прил.4'!I176</f>
        <v>2561.4</v>
      </c>
      <c r="J176" s="137">
        <f>'Прил.4'!J176</f>
        <v>75.60212514757968</v>
      </c>
      <c r="K176" s="137">
        <f>'Прил.4'!K176</f>
        <v>826.5999999999999</v>
      </c>
    </row>
    <row r="177" spans="2:11" ht="12.75">
      <c r="B177" s="40" t="s">
        <v>367</v>
      </c>
      <c r="C177" s="49" t="s">
        <v>392</v>
      </c>
      <c r="D177" s="49" t="s">
        <v>366</v>
      </c>
      <c r="E177" s="49"/>
      <c r="F177" s="49"/>
      <c r="G177" s="49"/>
      <c r="H177" s="137">
        <f>'Прил.4'!H177</f>
        <v>55</v>
      </c>
      <c r="I177" s="137">
        <f>'Прил.4'!I177</f>
        <v>0</v>
      </c>
      <c r="J177" s="137">
        <f>'Прил.4'!J177</f>
        <v>0</v>
      </c>
      <c r="K177" s="137">
        <f>'Прил.4'!K177</f>
        <v>55</v>
      </c>
    </row>
    <row r="178" spans="2:11" ht="25.5" hidden="1">
      <c r="B178" s="40" t="s">
        <v>497</v>
      </c>
      <c r="C178" s="49" t="s">
        <v>392</v>
      </c>
      <c r="D178" s="49" t="s">
        <v>366</v>
      </c>
      <c r="E178" s="49" t="s">
        <v>471</v>
      </c>
      <c r="F178" s="49"/>
      <c r="G178" s="49"/>
      <c r="H178" s="137">
        <f>'Прил.4'!H178</f>
        <v>55</v>
      </c>
      <c r="I178" s="137">
        <f>'Прил.4'!I178</f>
        <v>0</v>
      </c>
      <c r="J178" s="137">
        <f>'Прил.4'!J178</f>
        <v>0</v>
      </c>
      <c r="K178" s="137">
        <f>'Прил.4'!K178</f>
        <v>55</v>
      </c>
    </row>
    <row r="179" spans="2:11" ht="25.5" hidden="1">
      <c r="B179" s="40" t="s">
        <v>498</v>
      </c>
      <c r="C179" s="49" t="s">
        <v>392</v>
      </c>
      <c r="D179" s="49" t="s">
        <v>366</v>
      </c>
      <c r="E179" s="49" t="s">
        <v>472</v>
      </c>
      <c r="F179" s="49"/>
      <c r="G179" s="49"/>
      <c r="H179" s="137">
        <f>'Прил.4'!H179</f>
        <v>55</v>
      </c>
      <c r="I179" s="137">
        <f>'Прил.4'!I179</f>
        <v>0</v>
      </c>
      <c r="J179" s="137">
        <f>'Прил.4'!J179</f>
        <v>0</v>
      </c>
      <c r="K179" s="137">
        <f>'Прил.4'!K179</f>
        <v>55</v>
      </c>
    </row>
    <row r="180" spans="2:11" ht="25.5" hidden="1">
      <c r="B180" s="40" t="s">
        <v>473</v>
      </c>
      <c r="C180" s="49" t="s">
        <v>392</v>
      </c>
      <c r="D180" s="49" t="s">
        <v>366</v>
      </c>
      <c r="E180" s="49" t="s">
        <v>472</v>
      </c>
      <c r="F180" s="49" t="s">
        <v>474</v>
      </c>
      <c r="G180" s="49"/>
      <c r="H180" s="137">
        <f>'Прил.4'!H180</f>
        <v>55</v>
      </c>
      <c r="I180" s="137">
        <f>'Прил.4'!I180</f>
        <v>0</v>
      </c>
      <c r="J180" s="137">
        <f>'Прил.4'!J180</f>
        <v>0</v>
      </c>
      <c r="K180" s="137">
        <f>'Прил.4'!K180</f>
        <v>55</v>
      </c>
    </row>
    <row r="181" spans="2:11" ht="12.75" hidden="1">
      <c r="B181" s="40" t="s">
        <v>570</v>
      </c>
      <c r="C181" s="49" t="s">
        <v>392</v>
      </c>
      <c r="D181" s="49" t="s">
        <v>366</v>
      </c>
      <c r="E181" s="49" t="s">
        <v>472</v>
      </c>
      <c r="F181" s="49" t="s">
        <v>571</v>
      </c>
      <c r="G181" s="49"/>
      <c r="H181" s="137">
        <f>'Прил.4'!H181</f>
        <v>55</v>
      </c>
      <c r="I181" s="137">
        <f>'Прил.4'!I181</f>
        <v>0</v>
      </c>
      <c r="J181" s="137">
        <f>'Прил.4'!J181</f>
        <v>0</v>
      </c>
      <c r="K181" s="137">
        <f>'Прил.4'!K181</f>
        <v>55</v>
      </c>
    </row>
    <row r="182" spans="2:11" ht="12.75" hidden="1">
      <c r="B182" s="40" t="s">
        <v>421</v>
      </c>
      <c r="C182" s="49" t="s">
        <v>392</v>
      </c>
      <c r="D182" s="49" t="s">
        <v>366</v>
      </c>
      <c r="E182" s="49" t="s">
        <v>472</v>
      </c>
      <c r="F182" s="49" t="s">
        <v>571</v>
      </c>
      <c r="G182" s="49">
        <v>2</v>
      </c>
      <c r="H182" s="137">
        <f>'Прил.4'!H182</f>
        <v>55</v>
      </c>
      <c r="I182" s="137">
        <f>'Прил.4'!I182</f>
        <v>0</v>
      </c>
      <c r="J182" s="137">
        <f>'Прил.4'!J182</f>
        <v>0</v>
      </c>
      <c r="K182" s="137">
        <f>'Прил.4'!K182</f>
        <v>55</v>
      </c>
    </row>
    <row r="183" spans="2:11" ht="12.75">
      <c r="B183" s="40" t="s">
        <v>381</v>
      </c>
      <c r="C183" s="49" t="s">
        <v>392</v>
      </c>
      <c r="D183" s="49" t="s">
        <v>380</v>
      </c>
      <c r="E183" s="49"/>
      <c r="F183" s="49"/>
      <c r="G183" s="49"/>
      <c r="H183" s="137">
        <f>'Прил.4'!H183</f>
        <v>400</v>
      </c>
      <c r="I183" s="137">
        <f>'Прил.4'!I183</f>
        <v>345.6</v>
      </c>
      <c r="J183" s="137">
        <f>'Прил.4'!J183</f>
        <v>86.4</v>
      </c>
      <c r="K183" s="137">
        <f>'Прил.4'!K183</f>
        <v>54.39999999999998</v>
      </c>
    </row>
    <row r="184" spans="2:11" ht="12.75" hidden="1">
      <c r="B184" s="50" t="s">
        <v>422</v>
      </c>
      <c r="C184" s="49" t="s">
        <v>392</v>
      </c>
      <c r="D184" s="49" t="s">
        <v>380</v>
      </c>
      <c r="E184" s="51" t="s">
        <v>423</v>
      </c>
      <c r="F184" s="49"/>
      <c r="G184" s="49"/>
      <c r="H184" s="137">
        <f>'Прил.4'!H184</f>
        <v>400</v>
      </c>
      <c r="I184" s="137">
        <f>'Прил.4'!I184</f>
        <v>345.6</v>
      </c>
      <c r="J184" s="137">
        <f>'Прил.4'!J184</f>
        <v>86.4</v>
      </c>
      <c r="K184" s="137">
        <f>'Прил.4'!K184</f>
        <v>54.39999999999998</v>
      </c>
    </row>
    <row r="185" spans="2:11" ht="12.75" hidden="1">
      <c r="B185" s="50" t="s">
        <v>475</v>
      </c>
      <c r="C185" s="49" t="s">
        <v>392</v>
      </c>
      <c r="D185" s="49" t="s">
        <v>380</v>
      </c>
      <c r="E185" s="51" t="s">
        <v>476</v>
      </c>
      <c r="F185" s="49"/>
      <c r="G185" s="49"/>
      <c r="H185" s="137">
        <f>'Прил.4'!H185</f>
        <v>400</v>
      </c>
      <c r="I185" s="137">
        <f>'Прил.4'!I185</f>
        <v>345.6</v>
      </c>
      <c r="J185" s="137">
        <f>'Прил.4'!J185</f>
        <v>86.4</v>
      </c>
      <c r="K185" s="137">
        <f>'Прил.4'!K185</f>
        <v>54.39999999999998</v>
      </c>
    </row>
    <row r="186" spans="2:11" ht="12.75" hidden="1">
      <c r="B186" s="50" t="s">
        <v>437</v>
      </c>
      <c r="C186" s="49" t="s">
        <v>392</v>
      </c>
      <c r="D186" s="49" t="s">
        <v>380</v>
      </c>
      <c r="E186" s="51" t="s">
        <v>476</v>
      </c>
      <c r="F186" s="49" t="s">
        <v>72</v>
      </c>
      <c r="G186" s="49"/>
      <c r="H186" s="137">
        <f>'Прил.4'!H186</f>
        <v>400</v>
      </c>
      <c r="I186" s="137">
        <f>'Прил.4'!I186</f>
        <v>345.6</v>
      </c>
      <c r="J186" s="137">
        <f>'Прил.4'!J186</f>
        <v>86.4</v>
      </c>
      <c r="K186" s="137">
        <f>'Прил.4'!K186</f>
        <v>54.39999999999998</v>
      </c>
    </row>
    <row r="187" spans="2:11" ht="25.5" hidden="1">
      <c r="B187" s="40" t="s">
        <v>103</v>
      </c>
      <c r="C187" s="49" t="s">
        <v>392</v>
      </c>
      <c r="D187" s="49" t="s">
        <v>380</v>
      </c>
      <c r="E187" s="51" t="s">
        <v>476</v>
      </c>
      <c r="F187" s="49" t="s">
        <v>102</v>
      </c>
      <c r="G187" s="49"/>
      <c r="H187" s="137">
        <f>'Прил.4'!H187</f>
        <v>400</v>
      </c>
      <c r="I187" s="137">
        <f>'Прил.4'!I187</f>
        <v>345.6</v>
      </c>
      <c r="J187" s="137">
        <f>'Прил.4'!J187</f>
        <v>86.4</v>
      </c>
      <c r="K187" s="137">
        <f>'Прил.4'!K187</f>
        <v>54.39999999999998</v>
      </c>
    </row>
    <row r="188" spans="2:11" ht="12.75" hidden="1">
      <c r="B188" s="40" t="s">
        <v>421</v>
      </c>
      <c r="C188" s="49" t="s">
        <v>392</v>
      </c>
      <c r="D188" s="49" t="s">
        <v>380</v>
      </c>
      <c r="E188" s="51" t="s">
        <v>476</v>
      </c>
      <c r="F188" s="49" t="s">
        <v>102</v>
      </c>
      <c r="G188" s="49">
        <v>2</v>
      </c>
      <c r="H188" s="137">
        <f>'Прил.4'!H188</f>
        <v>400</v>
      </c>
      <c r="I188" s="137">
        <f>'Прил.4'!I188</f>
        <v>345.6</v>
      </c>
      <c r="J188" s="137">
        <f>'Прил.4'!J188</f>
        <v>86.4</v>
      </c>
      <c r="K188" s="137">
        <f>'Прил.4'!K188</f>
        <v>54.39999999999998</v>
      </c>
    </row>
    <row r="189" spans="2:11" ht="12.75">
      <c r="B189" s="40" t="s">
        <v>91</v>
      </c>
      <c r="C189" s="49" t="s">
        <v>392</v>
      </c>
      <c r="D189" s="49" t="s">
        <v>90</v>
      </c>
      <c r="E189" s="49"/>
      <c r="F189" s="49"/>
      <c r="G189" s="49"/>
      <c r="H189" s="137">
        <f>'Прил.4'!H189</f>
        <v>2933</v>
      </c>
      <c r="I189" s="137">
        <f>'Прил.4'!I189</f>
        <v>2215.8</v>
      </c>
      <c r="J189" s="137">
        <f>'Прил.4'!J189</f>
        <v>75.5472212751449</v>
      </c>
      <c r="K189" s="137">
        <f>'Прил.4'!K189</f>
        <v>717.1999999999998</v>
      </c>
    </row>
    <row r="190" spans="2:11" ht="25.5" hidden="1">
      <c r="B190" s="60" t="s">
        <v>271</v>
      </c>
      <c r="C190" s="49" t="s">
        <v>392</v>
      </c>
      <c r="D190" s="49" t="s">
        <v>90</v>
      </c>
      <c r="E190" s="55" t="s">
        <v>457</v>
      </c>
      <c r="F190" s="49"/>
      <c r="G190" s="49"/>
      <c r="H190" s="137">
        <f>'Прил.4'!H190</f>
        <v>2933</v>
      </c>
      <c r="I190" s="137">
        <f>'Прил.4'!I190</f>
        <v>2215.8</v>
      </c>
      <c r="J190" s="137">
        <f>'Прил.4'!J190</f>
        <v>75.5472212751449</v>
      </c>
      <c r="K190" s="137">
        <f>'Прил.4'!K190</f>
        <v>717.1999999999998</v>
      </c>
    </row>
    <row r="191" spans="2:11" ht="25.5" hidden="1">
      <c r="B191" s="56" t="s">
        <v>272</v>
      </c>
      <c r="C191" s="49" t="s">
        <v>392</v>
      </c>
      <c r="D191" s="49" t="s">
        <v>90</v>
      </c>
      <c r="E191" s="55" t="s">
        <v>451</v>
      </c>
      <c r="F191" s="49"/>
      <c r="G191" s="49"/>
      <c r="H191" s="137">
        <f>'Прил.4'!H191</f>
        <v>2933</v>
      </c>
      <c r="I191" s="137">
        <f>'Прил.4'!I191</f>
        <v>2215.8</v>
      </c>
      <c r="J191" s="137">
        <f>'Прил.4'!J191</f>
        <v>75.5472212751449</v>
      </c>
      <c r="K191" s="137">
        <f>'Прил.4'!K191</f>
        <v>717.1999999999998</v>
      </c>
    </row>
    <row r="192" spans="2:11" ht="12.75" hidden="1">
      <c r="B192" s="50" t="s">
        <v>432</v>
      </c>
      <c r="C192" s="49" t="s">
        <v>392</v>
      </c>
      <c r="D192" s="49" t="s">
        <v>90</v>
      </c>
      <c r="E192" s="55" t="s">
        <v>451</v>
      </c>
      <c r="F192" s="49" t="s">
        <v>433</v>
      </c>
      <c r="G192" s="49"/>
      <c r="H192" s="137">
        <f>'Прил.4'!H192</f>
        <v>2933</v>
      </c>
      <c r="I192" s="137">
        <f>'Прил.4'!I192</f>
        <v>2215.8</v>
      </c>
      <c r="J192" s="137">
        <f>'Прил.4'!J192</f>
        <v>75.5472212751449</v>
      </c>
      <c r="K192" s="137">
        <f>'Прил.4'!K192</f>
        <v>717.1999999999998</v>
      </c>
    </row>
    <row r="193" spans="2:11" ht="12.75" hidden="1">
      <c r="B193" s="50" t="s">
        <v>434</v>
      </c>
      <c r="C193" s="49" t="s">
        <v>392</v>
      </c>
      <c r="D193" s="49" t="s">
        <v>90</v>
      </c>
      <c r="E193" s="55" t="s">
        <v>451</v>
      </c>
      <c r="F193" s="49" t="s">
        <v>435</v>
      </c>
      <c r="G193" s="49"/>
      <c r="H193" s="137">
        <f>'Прил.4'!H193</f>
        <v>2933</v>
      </c>
      <c r="I193" s="137">
        <f>'Прил.4'!I193</f>
        <v>2215.8</v>
      </c>
      <c r="J193" s="137">
        <f>'Прил.4'!J193</f>
        <v>75.5472212751449</v>
      </c>
      <c r="K193" s="137">
        <f>'Прил.4'!K193</f>
        <v>717.1999999999998</v>
      </c>
    </row>
    <row r="194" spans="2:11" ht="12.75" hidden="1">
      <c r="B194" s="40" t="s">
        <v>421</v>
      </c>
      <c r="C194" s="49" t="s">
        <v>392</v>
      </c>
      <c r="D194" s="49" t="s">
        <v>90</v>
      </c>
      <c r="E194" s="55" t="s">
        <v>451</v>
      </c>
      <c r="F194" s="49" t="s">
        <v>435</v>
      </c>
      <c r="G194" s="49">
        <v>2</v>
      </c>
      <c r="H194" s="137">
        <f>'Прил.4'!H194</f>
        <v>2933</v>
      </c>
      <c r="I194" s="137">
        <f>'Прил.4'!I194</f>
        <v>2215.8</v>
      </c>
      <c r="J194" s="137">
        <f>'Прил.4'!J194</f>
        <v>75.5472212751449</v>
      </c>
      <c r="K194" s="137">
        <f>'Прил.4'!K194</f>
        <v>717.1999999999998</v>
      </c>
    </row>
    <row r="195" spans="2:11" s="54" customFormat="1" ht="12.75">
      <c r="B195" s="47" t="s">
        <v>204</v>
      </c>
      <c r="C195" s="48" t="s">
        <v>393</v>
      </c>
      <c r="D195" s="48"/>
      <c r="E195" s="48"/>
      <c r="F195" s="48"/>
      <c r="G195" s="48"/>
      <c r="H195" s="142">
        <f>'Прил.4'!H195</f>
        <v>1181.6</v>
      </c>
      <c r="I195" s="142">
        <f>'Прил.4'!I195</f>
        <v>655.1</v>
      </c>
      <c r="J195" s="142">
        <f>'Прил.4'!J195</f>
        <v>55.44177386594449</v>
      </c>
      <c r="K195" s="142">
        <f>'Прил.4'!K195</f>
        <v>526.4999999999999</v>
      </c>
    </row>
    <row r="196" spans="2:11" ht="12.75" hidden="1">
      <c r="B196" s="46" t="s">
        <v>421</v>
      </c>
      <c r="C196" s="45"/>
      <c r="D196" s="45"/>
      <c r="E196" s="45"/>
      <c r="F196" s="45"/>
      <c r="G196" s="45">
        <v>2</v>
      </c>
      <c r="H196" s="137">
        <f>'Прил.4'!H196</f>
        <v>905</v>
      </c>
      <c r="I196" s="137">
        <f>'Прил.4'!I196</f>
        <v>378.5</v>
      </c>
      <c r="J196" s="137">
        <f>'Прил.4'!J196</f>
        <v>41.82320441988951</v>
      </c>
      <c r="K196" s="137">
        <f>'Прил.4'!K196</f>
        <v>526.5</v>
      </c>
    </row>
    <row r="197" spans="2:11" ht="12.75" hidden="1">
      <c r="B197" s="46" t="s">
        <v>409</v>
      </c>
      <c r="C197" s="45"/>
      <c r="D197" s="45"/>
      <c r="E197" s="45"/>
      <c r="F197" s="45"/>
      <c r="G197" s="45">
        <v>3</v>
      </c>
      <c r="H197" s="137">
        <f>'Прил.4'!H197</f>
        <v>276.6</v>
      </c>
      <c r="I197" s="137">
        <f>'Прил.4'!I197</f>
        <v>276.6</v>
      </c>
      <c r="J197" s="137">
        <f>'Прил.4'!J197</f>
        <v>100</v>
      </c>
      <c r="K197" s="137">
        <f>'Прил.4'!K197</f>
        <v>0</v>
      </c>
    </row>
    <row r="198" spans="2:11" ht="12.75">
      <c r="B198" s="40" t="s">
        <v>137</v>
      </c>
      <c r="C198" s="49" t="s">
        <v>393</v>
      </c>
      <c r="D198" s="49" t="s">
        <v>136</v>
      </c>
      <c r="E198" s="49"/>
      <c r="F198" s="49"/>
      <c r="G198" s="49"/>
      <c r="H198" s="137">
        <f>'Прил.4'!H198</f>
        <v>247.8</v>
      </c>
      <c r="I198" s="137">
        <f>'Прил.4'!I198</f>
        <v>128.2</v>
      </c>
      <c r="J198" s="137">
        <f>'Прил.4'!J198</f>
        <v>51.735270379338175</v>
      </c>
      <c r="K198" s="137">
        <f>'Прил.4'!K198</f>
        <v>119.60000000000002</v>
      </c>
    </row>
    <row r="199" spans="2:11" ht="12.75" hidden="1">
      <c r="B199" s="50" t="s">
        <v>422</v>
      </c>
      <c r="C199" s="49" t="s">
        <v>393</v>
      </c>
      <c r="D199" s="49" t="s">
        <v>136</v>
      </c>
      <c r="E199" s="53" t="s">
        <v>423</v>
      </c>
      <c r="F199" s="49"/>
      <c r="G199" s="49"/>
      <c r="H199" s="137">
        <f>'Прил.4'!H199</f>
        <v>247.8</v>
      </c>
      <c r="I199" s="137">
        <f>'Прил.4'!I199</f>
        <v>128.2</v>
      </c>
      <c r="J199" s="137">
        <f>'Прил.4'!J199</f>
        <v>51.735270379338175</v>
      </c>
      <c r="K199" s="137">
        <f>'Прил.4'!K199</f>
        <v>119.60000000000002</v>
      </c>
    </row>
    <row r="200" spans="2:11" ht="25.5" hidden="1">
      <c r="B200" s="79" t="s">
        <v>256</v>
      </c>
      <c r="C200" s="49" t="s">
        <v>393</v>
      </c>
      <c r="D200" s="49" t="s">
        <v>136</v>
      </c>
      <c r="E200" s="49" t="s">
        <v>257</v>
      </c>
      <c r="F200" s="49"/>
      <c r="G200" s="49"/>
      <c r="H200" s="137">
        <f>'Прил.4'!H200</f>
        <v>247.8</v>
      </c>
      <c r="I200" s="137">
        <f>'Прил.4'!I200</f>
        <v>128.2</v>
      </c>
      <c r="J200" s="137">
        <f>'Прил.4'!J200</f>
        <v>51.735270379338175</v>
      </c>
      <c r="K200" s="137">
        <f>'Прил.4'!K200</f>
        <v>119.60000000000002</v>
      </c>
    </row>
    <row r="201" spans="2:11" ht="12.75" hidden="1">
      <c r="B201" s="50" t="s">
        <v>432</v>
      </c>
      <c r="C201" s="49" t="s">
        <v>393</v>
      </c>
      <c r="D201" s="49" t="s">
        <v>136</v>
      </c>
      <c r="E201" s="49" t="s">
        <v>257</v>
      </c>
      <c r="F201" s="49" t="s">
        <v>433</v>
      </c>
      <c r="G201" s="65"/>
      <c r="H201" s="137">
        <f>'Прил.4'!H201</f>
        <v>247.8</v>
      </c>
      <c r="I201" s="137">
        <f>'Прил.4'!I201</f>
        <v>128.2</v>
      </c>
      <c r="J201" s="137">
        <f>'Прил.4'!J201</f>
        <v>51.735270379338175</v>
      </c>
      <c r="K201" s="137">
        <f>'Прил.4'!K201</f>
        <v>119.60000000000002</v>
      </c>
    </row>
    <row r="202" spans="2:11" ht="12.75" hidden="1">
      <c r="B202" s="50" t="s">
        <v>434</v>
      </c>
      <c r="C202" s="49" t="s">
        <v>393</v>
      </c>
      <c r="D202" s="49" t="s">
        <v>136</v>
      </c>
      <c r="E202" s="49" t="s">
        <v>257</v>
      </c>
      <c r="F202" s="49" t="s">
        <v>435</v>
      </c>
      <c r="G202" s="49"/>
      <c r="H202" s="137">
        <f>'Прил.4'!H202</f>
        <v>247.8</v>
      </c>
      <c r="I202" s="137">
        <f>'Прил.4'!I202</f>
        <v>128.2</v>
      </c>
      <c r="J202" s="137">
        <f>'Прил.4'!J202</f>
        <v>51.735270379338175</v>
      </c>
      <c r="K202" s="137">
        <f>'Прил.4'!K202</f>
        <v>119.60000000000002</v>
      </c>
    </row>
    <row r="203" spans="2:11" ht="12.75" hidden="1">
      <c r="B203" s="40" t="s">
        <v>421</v>
      </c>
      <c r="C203" s="49" t="s">
        <v>393</v>
      </c>
      <c r="D203" s="49" t="s">
        <v>136</v>
      </c>
      <c r="E203" s="49" t="s">
        <v>257</v>
      </c>
      <c r="F203" s="49" t="s">
        <v>435</v>
      </c>
      <c r="G203" s="49">
        <v>2</v>
      </c>
      <c r="H203" s="137">
        <f>'Прил.4'!H203</f>
        <v>247.8</v>
      </c>
      <c r="I203" s="137">
        <f>'Прил.4'!I203</f>
        <v>128.2</v>
      </c>
      <c r="J203" s="137">
        <f>'Прил.4'!J203</f>
        <v>51.735270379338175</v>
      </c>
      <c r="K203" s="137">
        <f>'Прил.4'!K203</f>
        <v>119.60000000000002</v>
      </c>
    </row>
    <row r="204" spans="2:11" ht="12.75">
      <c r="B204" s="146" t="s">
        <v>455</v>
      </c>
      <c r="C204" s="49" t="s">
        <v>393</v>
      </c>
      <c r="D204" s="49" t="s">
        <v>454</v>
      </c>
      <c r="E204" s="49"/>
      <c r="F204" s="49"/>
      <c r="G204" s="49"/>
      <c r="H204" s="137">
        <f>'Прил.4'!H204</f>
        <v>693.8</v>
      </c>
      <c r="I204" s="137">
        <f>'Прил.4'!I204</f>
        <v>287</v>
      </c>
      <c r="J204" s="137">
        <f>'Прил.4'!J204</f>
        <v>41.36638800807149</v>
      </c>
      <c r="K204" s="137">
        <f>'Прил.4'!K204</f>
        <v>406.79999999999995</v>
      </c>
    </row>
    <row r="205" spans="2:11" ht="12.75" hidden="1">
      <c r="B205" s="50" t="s">
        <v>422</v>
      </c>
      <c r="C205" s="49" t="s">
        <v>393</v>
      </c>
      <c r="D205" s="49" t="s">
        <v>454</v>
      </c>
      <c r="E205" s="51" t="s">
        <v>423</v>
      </c>
      <c r="F205" s="49"/>
      <c r="G205" s="49"/>
      <c r="H205" s="137">
        <f>'Прил.4'!H205</f>
        <v>693.8</v>
      </c>
      <c r="I205" s="137">
        <f>'Прил.4'!I205</f>
        <v>287</v>
      </c>
      <c r="J205" s="137">
        <f>'Прил.4'!J205</f>
        <v>41.36638800807149</v>
      </c>
      <c r="K205" s="137">
        <f>'Прил.4'!K205</f>
        <v>406.79999999999995</v>
      </c>
    </row>
    <row r="206" spans="2:11" ht="38.25" hidden="1">
      <c r="B206" s="50" t="s">
        <v>453</v>
      </c>
      <c r="C206" s="49" t="s">
        <v>393</v>
      </c>
      <c r="D206" s="49" t="s">
        <v>454</v>
      </c>
      <c r="E206" s="49" t="s">
        <v>452</v>
      </c>
      <c r="F206" s="48"/>
      <c r="G206" s="48"/>
      <c r="H206" s="137">
        <f>'Прил.4'!H206</f>
        <v>196.6</v>
      </c>
      <c r="I206" s="137">
        <f>'Прил.4'!I206</f>
        <v>196.6</v>
      </c>
      <c r="J206" s="137">
        <f>'Прил.4'!J206</f>
        <v>100</v>
      </c>
      <c r="K206" s="137">
        <f>'Прил.4'!K206</f>
        <v>0</v>
      </c>
    </row>
    <row r="207" spans="2:11" ht="12.75" hidden="1">
      <c r="B207" s="50" t="s">
        <v>155</v>
      </c>
      <c r="C207" s="49" t="s">
        <v>393</v>
      </c>
      <c r="D207" s="49" t="s">
        <v>454</v>
      </c>
      <c r="E207" s="49" t="s">
        <v>452</v>
      </c>
      <c r="F207" s="49" t="s">
        <v>466</v>
      </c>
      <c r="G207" s="48"/>
      <c r="H207" s="137">
        <f>'Прил.4'!H207</f>
        <v>196.6</v>
      </c>
      <c r="I207" s="137">
        <f>'Прил.4'!I207</f>
        <v>196.6</v>
      </c>
      <c r="J207" s="137">
        <f>'Прил.4'!J207</f>
        <v>100</v>
      </c>
      <c r="K207" s="137">
        <f>'Прил.4'!K207</f>
        <v>0</v>
      </c>
    </row>
    <row r="208" spans="2:11" ht="12.75" hidden="1">
      <c r="B208" s="40" t="s">
        <v>86</v>
      </c>
      <c r="C208" s="49" t="s">
        <v>393</v>
      </c>
      <c r="D208" s="49" t="s">
        <v>454</v>
      </c>
      <c r="E208" s="49" t="s">
        <v>452</v>
      </c>
      <c r="F208" s="49" t="s">
        <v>456</v>
      </c>
      <c r="G208" s="49"/>
      <c r="H208" s="137">
        <f>'Прил.4'!H208</f>
        <v>196.6</v>
      </c>
      <c r="I208" s="137">
        <f>'Прил.4'!I208</f>
        <v>196.6</v>
      </c>
      <c r="J208" s="137">
        <f>'Прил.4'!J208</f>
        <v>100</v>
      </c>
      <c r="K208" s="137">
        <f>'Прил.4'!K208</f>
        <v>0</v>
      </c>
    </row>
    <row r="209" spans="2:11" ht="12.75" hidden="1">
      <c r="B209" s="40" t="s">
        <v>409</v>
      </c>
      <c r="C209" s="49" t="s">
        <v>393</v>
      </c>
      <c r="D209" s="49" t="s">
        <v>454</v>
      </c>
      <c r="E209" s="49" t="s">
        <v>452</v>
      </c>
      <c r="F209" s="49" t="s">
        <v>456</v>
      </c>
      <c r="G209" s="49" t="s">
        <v>311</v>
      </c>
      <c r="H209" s="137">
        <f>'Прил.4'!H209</f>
        <v>196.6</v>
      </c>
      <c r="I209" s="137">
        <f>'Прил.4'!I209</f>
        <v>196.6</v>
      </c>
      <c r="J209" s="137">
        <f>'Прил.4'!J209</f>
        <v>100</v>
      </c>
      <c r="K209" s="137">
        <f>'Прил.4'!K209</f>
        <v>0</v>
      </c>
    </row>
    <row r="210" spans="2:11" ht="38.25" hidden="1">
      <c r="B210" s="40" t="s">
        <v>290</v>
      </c>
      <c r="C210" s="49" t="s">
        <v>393</v>
      </c>
      <c r="D210" s="49" t="s">
        <v>454</v>
      </c>
      <c r="E210" s="51" t="s">
        <v>291</v>
      </c>
      <c r="F210" s="49"/>
      <c r="G210" s="49"/>
      <c r="H210" s="137">
        <f>'Прил.4'!H210</f>
        <v>406.7</v>
      </c>
      <c r="I210" s="137">
        <f>'Прил.4'!I210</f>
        <v>0</v>
      </c>
      <c r="J210" s="137">
        <f>'Прил.4'!J210</f>
        <v>0</v>
      </c>
      <c r="K210" s="137">
        <f>'Прил.4'!K210</f>
        <v>406.7</v>
      </c>
    </row>
    <row r="211" spans="2:11" ht="12.75" hidden="1">
      <c r="B211" s="50" t="s">
        <v>155</v>
      </c>
      <c r="C211" s="49" t="s">
        <v>393</v>
      </c>
      <c r="D211" s="49" t="s">
        <v>454</v>
      </c>
      <c r="E211" s="51" t="s">
        <v>291</v>
      </c>
      <c r="F211" s="49" t="s">
        <v>466</v>
      </c>
      <c r="G211" s="49"/>
      <c r="H211" s="137">
        <f>'Прил.4'!H211</f>
        <v>406.7</v>
      </c>
      <c r="I211" s="137">
        <f>'Прил.4'!I211</f>
        <v>0</v>
      </c>
      <c r="J211" s="137">
        <f>'Прил.4'!J211</f>
        <v>0</v>
      </c>
      <c r="K211" s="137">
        <f>'Прил.4'!K211</f>
        <v>406.7</v>
      </c>
    </row>
    <row r="212" spans="2:11" ht="12.75" hidden="1">
      <c r="B212" s="40" t="s">
        <v>86</v>
      </c>
      <c r="C212" s="49" t="s">
        <v>393</v>
      </c>
      <c r="D212" s="49" t="s">
        <v>454</v>
      </c>
      <c r="E212" s="51" t="s">
        <v>291</v>
      </c>
      <c r="F212" s="49" t="s">
        <v>456</v>
      </c>
      <c r="G212" s="49"/>
      <c r="H212" s="137">
        <f>'Прил.4'!H212</f>
        <v>406.7</v>
      </c>
      <c r="I212" s="137">
        <f>'Прил.4'!I212</f>
        <v>0</v>
      </c>
      <c r="J212" s="137">
        <f>'Прил.4'!J212</f>
        <v>0</v>
      </c>
      <c r="K212" s="137">
        <f>'Прил.4'!K212</f>
        <v>406.7</v>
      </c>
    </row>
    <row r="213" spans="2:11" ht="12.75" hidden="1">
      <c r="B213" s="40" t="s">
        <v>421</v>
      </c>
      <c r="C213" s="49" t="s">
        <v>393</v>
      </c>
      <c r="D213" s="49" t="s">
        <v>454</v>
      </c>
      <c r="E213" s="51" t="s">
        <v>291</v>
      </c>
      <c r="F213" s="49" t="s">
        <v>456</v>
      </c>
      <c r="G213" s="49" t="s">
        <v>414</v>
      </c>
      <c r="H213" s="137">
        <f>'Прил.4'!H213</f>
        <v>406.7</v>
      </c>
      <c r="I213" s="137">
        <f>'Прил.4'!I213</f>
        <v>0</v>
      </c>
      <c r="J213" s="137">
        <f>'Прил.4'!J213</f>
        <v>0</v>
      </c>
      <c r="K213" s="137">
        <f>'Прил.4'!K213</f>
        <v>406.7</v>
      </c>
    </row>
    <row r="214" spans="2:11" ht="12.75" hidden="1">
      <c r="B214" s="146" t="s">
        <v>273</v>
      </c>
      <c r="C214" s="49" t="s">
        <v>393</v>
      </c>
      <c r="D214" s="49" t="s">
        <v>454</v>
      </c>
      <c r="E214" s="158" t="s">
        <v>274</v>
      </c>
      <c r="F214" s="49"/>
      <c r="G214" s="49"/>
      <c r="H214" s="137">
        <f>'Прил.4'!H214</f>
        <v>90.5</v>
      </c>
      <c r="I214" s="137">
        <f>'Прил.4'!I214</f>
        <v>90.4</v>
      </c>
      <c r="J214" s="137">
        <f>'Прил.4'!J214</f>
        <v>99.88950276243095</v>
      </c>
      <c r="K214" s="137">
        <f>'Прил.4'!K214</f>
        <v>0.09999999999999432</v>
      </c>
    </row>
    <row r="215" spans="2:11" ht="12.75" hidden="1">
      <c r="B215" s="50" t="s">
        <v>432</v>
      </c>
      <c r="C215" s="49" t="s">
        <v>393</v>
      </c>
      <c r="D215" s="49" t="s">
        <v>454</v>
      </c>
      <c r="E215" s="158" t="s">
        <v>274</v>
      </c>
      <c r="F215" s="49" t="s">
        <v>433</v>
      </c>
      <c r="G215" s="49"/>
      <c r="H215" s="137">
        <f>'Прил.4'!H215</f>
        <v>90.5</v>
      </c>
      <c r="I215" s="137">
        <f>'Прил.4'!I215</f>
        <v>90.4</v>
      </c>
      <c r="J215" s="137">
        <f>'Прил.4'!J215</f>
        <v>99.88950276243095</v>
      </c>
      <c r="K215" s="137">
        <f>'Прил.4'!K215</f>
        <v>0.09999999999999432</v>
      </c>
    </row>
    <row r="216" spans="2:11" ht="12.75" hidden="1">
      <c r="B216" s="50" t="s">
        <v>434</v>
      </c>
      <c r="C216" s="49" t="s">
        <v>393</v>
      </c>
      <c r="D216" s="49" t="s">
        <v>454</v>
      </c>
      <c r="E216" s="158" t="s">
        <v>274</v>
      </c>
      <c r="F216" s="49" t="s">
        <v>435</v>
      </c>
      <c r="G216" s="49"/>
      <c r="H216" s="137">
        <f>'Прил.4'!H216</f>
        <v>90.5</v>
      </c>
      <c r="I216" s="137">
        <f>'Прил.4'!I216</f>
        <v>90.4</v>
      </c>
      <c r="J216" s="137">
        <f>'Прил.4'!J216</f>
        <v>99.88950276243095</v>
      </c>
      <c r="K216" s="137">
        <f>'Прил.4'!K216</f>
        <v>0.09999999999999432</v>
      </c>
    </row>
    <row r="217" spans="2:11" ht="12.75" hidden="1">
      <c r="B217" s="40" t="s">
        <v>421</v>
      </c>
      <c r="C217" s="49" t="s">
        <v>393</v>
      </c>
      <c r="D217" s="49" t="s">
        <v>454</v>
      </c>
      <c r="E217" s="158" t="s">
        <v>274</v>
      </c>
      <c r="F217" s="49" t="s">
        <v>435</v>
      </c>
      <c r="G217" s="49" t="s">
        <v>414</v>
      </c>
      <c r="H217" s="137">
        <f>'Прил.4'!H217</f>
        <v>90.5</v>
      </c>
      <c r="I217" s="137">
        <f>'Прил.4'!I217</f>
        <v>90.4</v>
      </c>
      <c r="J217" s="137">
        <f>'Прил.4'!J217</f>
        <v>99.88950276243095</v>
      </c>
      <c r="K217" s="137">
        <f>'Прил.4'!K217</f>
        <v>0.09999999999999432</v>
      </c>
    </row>
    <row r="218" spans="2:11" ht="12.75">
      <c r="B218" s="40" t="s">
        <v>368</v>
      </c>
      <c r="C218" s="49" t="s">
        <v>393</v>
      </c>
      <c r="D218" s="49" t="s">
        <v>369</v>
      </c>
      <c r="E218" s="49"/>
      <c r="F218" s="49"/>
      <c r="G218" s="49"/>
      <c r="H218" s="137">
        <f>'Прил.4'!H218</f>
        <v>240</v>
      </c>
      <c r="I218" s="137">
        <f>'Прил.4'!I218</f>
        <v>239.9</v>
      </c>
      <c r="J218" s="137">
        <f>'Прил.4'!J218</f>
        <v>99.95833333333334</v>
      </c>
      <c r="K218" s="137">
        <f>'Прил.4'!K218</f>
        <v>0.09999999999999432</v>
      </c>
    </row>
    <row r="219" spans="2:11" ht="12.75" hidden="1">
      <c r="B219" s="50" t="s">
        <v>422</v>
      </c>
      <c r="C219" s="49" t="s">
        <v>393</v>
      </c>
      <c r="D219" s="49" t="s">
        <v>369</v>
      </c>
      <c r="E219" s="51" t="s">
        <v>423</v>
      </c>
      <c r="F219" s="49"/>
      <c r="G219" s="49"/>
      <c r="H219" s="137">
        <f>'Прил.4'!H219</f>
        <v>160</v>
      </c>
      <c r="I219" s="137">
        <f>'Прил.4'!I219</f>
        <v>159.9</v>
      </c>
      <c r="J219" s="137">
        <f>'Прил.4'!J219</f>
        <v>99.9375</v>
      </c>
      <c r="K219" s="137">
        <f>'Прил.4'!K219</f>
        <v>0.09999999999999432</v>
      </c>
    </row>
    <row r="220" spans="2:11" ht="25.5" hidden="1">
      <c r="B220" s="40" t="s">
        <v>477</v>
      </c>
      <c r="C220" s="49" t="s">
        <v>393</v>
      </c>
      <c r="D220" s="49" t="s">
        <v>369</v>
      </c>
      <c r="E220" s="51" t="s">
        <v>478</v>
      </c>
      <c r="F220" s="49"/>
      <c r="G220" s="49"/>
      <c r="H220" s="137">
        <f>'Прил.4'!H220</f>
        <v>160</v>
      </c>
      <c r="I220" s="137">
        <f>'Прил.4'!I220</f>
        <v>159.9</v>
      </c>
      <c r="J220" s="137">
        <f>'Прил.4'!J220</f>
        <v>99.9375</v>
      </c>
      <c r="K220" s="137">
        <f>'Прил.4'!K220</f>
        <v>0.09999999999999432</v>
      </c>
    </row>
    <row r="221" spans="2:11" ht="12.75" hidden="1">
      <c r="B221" s="50" t="s">
        <v>432</v>
      </c>
      <c r="C221" s="49" t="s">
        <v>393</v>
      </c>
      <c r="D221" s="49" t="s">
        <v>369</v>
      </c>
      <c r="E221" s="51" t="s">
        <v>478</v>
      </c>
      <c r="F221" s="49" t="s">
        <v>433</v>
      </c>
      <c r="G221" s="49"/>
      <c r="H221" s="137">
        <f>'Прил.4'!H221</f>
        <v>160</v>
      </c>
      <c r="I221" s="137">
        <f>'Прил.4'!I221</f>
        <v>159.9</v>
      </c>
      <c r="J221" s="137">
        <f>'Прил.4'!J221</f>
        <v>99.9375</v>
      </c>
      <c r="K221" s="137">
        <f>'Прил.4'!K221</f>
        <v>0.09999999999999432</v>
      </c>
    </row>
    <row r="222" spans="2:11" ht="12.75" hidden="1">
      <c r="B222" s="50" t="s">
        <v>434</v>
      </c>
      <c r="C222" s="49" t="s">
        <v>393</v>
      </c>
      <c r="D222" s="49" t="s">
        <v>369</v>
      </c>
      <c r="E222" s="51" t="s">
        <v>478</v>
      </c>
      <c r="F222" s="49" t="s">
        <v>435</v>
      </c>
      <c r="G222" s="49"/>
      <c r="H222" s="137">
        <f>'Прил.4'!H222</f>
        <v>160</v>
      </c>
      <c r="I222" s="137">
        <f>'Прил.4'!I222</f>
        <v>159.9</v>
      </c>
      <c r="J222" s="137">
        <f>'Прил.4'!J222</f>
        <v>99.9375</v>
      </c>
      <c r="K222" s="137">
        <f>'Прил.4'!K222</f>
        <v>0.09999999999999432</v>
      </c>
    </row>
    <row r="223" spans="2:11" ht="12.75" hidden="1">
      <c r="B223" s="40" t="s">
        <v>421</v>
      </c>
      <c r="C223" s="49" t="s">
        <v>393</v>
      </c>
      <c r="D223" s="49" t="s">
        <v>369</v>
      </c>
      <c r="E223" s="51" t="s">
        <v>478</v>
      </c>
      <c r="F223" s="49" t="s">
        <v>435</v>
      </c>
      <c r="G223" s="49">
        <v>2</v>
      </c>
      <c r="H223" s="137">
        <f>'Прил.4'!H223</f>
        <v>160</v>
      </c>
      <c r="I223" s="137">
        <f>'Прил.4'!I223</f>
        <v>159.9</v>
      </c>
      <c r="J223" s="137">
        <f>'Прил.4'!J223</f>
        <v>99.9375</v>
      </c>
      <c r="K223" s="137">
        <f>'Прил.4'!K223</f>
        <v>0.09999999999999432</v>
      </c>
    </row>
    <row r="224" spans="2:11" ht="15" customHeight="1" hidden="1">
      <c r="B224" s="74" t="s">
        <v>275</v>
      </c>
      <c r="C224" s="49" t="s">
        <v>393</v>
      </c>
      <c r="D224" s="49" t="s">
        <v>369</v>
      </c>
      <c r="E224" s="51" t="s">
        <v>276</v>
      </c>
      <c r="F224" s="49"/>
      <c r="G224" s="49"/>
      <c r="H224" s="137">
        <f>'Прил.4'!H224</f>
        <v>80</v>
      </c>
      <c r="I224" s="137">
        <f>'Прил.4'!I224</f>
        <v>80</v>
      </c>
      <c r="J224" s="137">
        <f>'Прил.4'!J224</f>
        <v>100</v>
      </c>
      <c r="K224" s="137">
        <f>'Прил.4'!K224</f>
        <v>0</v>
      </c>
    </row>
    <row r="225" spans="2:11" ht="38.25" hidden="1">
      <c r="B225" s="149" t="s">
        <v>292</v>
      </c>
      <c r="C225" s="49" t="s">
        <v>393</v>
      </c>
      <c r="D225" s="49" t="s">
        <v>369</v>
      </c>
      <c r="E225" s="159" t="s">
        <v>293</v>
      </c>
      <c r="F225" s="49"/>
      <c r="G225" s="49"/>
      <c r="H225" s="137">
        <f>'Прил.4'!H225</f>
        <v>80</v>
      </c>
      <c r="I225" s="137">
        <f>'Прил.4'!I225</f>
        <v>80</v>
      </c>
      <c r="J225" s="137">
        <f>'Прил.4'!J225</f>
        <v>100</v>
      </c>
      <c r="K225" s="137">
        <f>'Прил.4'!K225</f>
        <v>0</v>
      </c>
    </row>
    <row r="226" spans="2:11" ht="12.75" hidden="1">
      <c r="B226" s="50" t="s">
        <v>155</v>
      </c>
      <c r="C226" s="49" t="s">
        <v>393</v>
      </c>
      <c r="D226" s="49" t="s">
        <v>369</v>
      </c>
      <c r="E226" s="159" t="s">
        <v>293</v>
      </c>
      <c r="F226" s="49" t="s">
        <v>466</v>
      </c>
      <c r="G226" s="49"/>
      <c r="H226" s="137">
        <f>'Прил.4'!H226</f>
        <v>80</v>
      </c>
      <c r="I226" s="137">
        <f>'Прил.4'!I226</f>
        <v>80</v>
      </c>
      <c r="J226" s="137">
        <f>'Прил.4'!J226</f>
        <v>100</v>
      </c>
      <c r="K226" s="137">
        <f>'Прил.4'!K226</f>
        <v>0</v>
      </c>
    </row>
    <row r="227" spans="2:11" ht="12.75" hidden="1">
      <c r="B227" s="40" t="s">
        <v>86</v>
      </c>
      <c r="C227" s="49" t="s">
        <v>393</v>
      </c>
      <c r="D227" s="49" t="s">
        <v>369</v>
      </c>
      <c r="E227" s="159" t="s">
        <v>293</v>
      </c>
      <c r="F227" s="49" t="s">
        <v>456</v>
      </c>
      <c r="G227" s="49"/>
      <c r="H227" s="137">
        <f>'Прил.4'!H227</f>
        <v>80</v>
      </c>
      <c r="I227" s="137">
        <f>'Прил.4'!I227</f>
        <v>80</v>
      </c>
      <c r="J227" s="137">
        <f>'Прил.4'!J227</f>
        <v>100</v>
      </c>
      <c r="K227" s="137">
        <f>'Прил.4'!K227</f>
        <v>0</v>
      </c>
    </row>
    <row r="228" spans="2:11" ht="12.75" hidden="1">
      <c r="B228" s="74" t="s">
        <v>409</v>
      </c>
      <c r="C228" s="49" t="s">
        <v>393</v>
      </c>
      <c r="D228" s="49" t="s">
        <v>369</v>
      </c>
      <c r="E228" s="159" t="s">
        <v>293</v>
      </c>
      <c r="F228" s="49" t="s">
        <v>456</v>
      </c>
      <c r="G228" s="49" t="s">
        <v>311</v>
      </c>
      <c r="H228" s="137">
        <f>'Прил.4'!H228</f>
        <v>80</v>
      </c>
      <c r="I228" s="137">
        <f>'Прил.4'!I228</f>
        <v>80</v>
      </c>
      <c r="J228" s="137">
        <f>'Прил.4'!J228</f>
        <v>100</v>
      </c>
      <c r="K228" s="137">
        <f>'Прил.4'!K228</f>
        <v>0</v>
      </c>
    </row>
    <row r="229" spans="2:11" s="54" customFormat="1" ht="12.75">
      <c r="B229" s="47" t="s">
        <v>205</v>
      </c>
      <c r="C229" s="48" t="s">
        <v>394</v>
      </c>
      <c r="D229" s="48"/>
      <c r="E229" s="48"/>
      <c r="F229" s="48"/>
      <c r="G229" s="48"/>
      <c r="H229" s="142">
        <f>'Прил.4'!H229</f>
        <v>122940.1</v>
      </c>
      <c r="I229" s="142">
        <f>'Прил.4'!I229</f>
        <v>94989.5</v>
      </c>
      <c r="J229" s="142">
        <f>'Прил.4'!J229</f>
        <v>77.26486313253365</v>
      </c>
      <c r="K229" s="142">
        <f>'Прил.4'!K229</f>
        <v>27950.600000000006</v>
      </c>
    </row>
    <row r="230" spans="2:11" ht="12.75" hidden="1">
      <c r="B230" s="46" t="s">
        <v>421</v>
      </c>
      <c r="C230" s="45"/>
      <c r="D230" s="45"/>
      <c r="E230" s="45"/>
      <c r="F230" s="45"/>
      <c r="G230" s="45">
        <v>2</v>
      </c>
      <c r="H230" s="137">
        <f>'Прил.4'!H230</f>
        <v>47292.6</v>
      </c>
      <c r="I230" s="137">
        <f>'Прил.4'!I230</f>
        <v>37901.1</v>
      </c>
      <c r="J230" s="137">
        <f>'Прил.4'!J230</f>
        <v>80.14171350274673</v>
      </c>
      <c r="K230" s="137">
        <f>'Прил.4'!K230</f>
        <v>9391.5</v>
      </c>
    </row>
    <row r="231" spans="2:11" ht="12.75" hidden="1">
      <c r="B231" s="46" t="s">
        <v>409</v>
      </c>
      <c r="C231" s="45"/>
      <c r="D231" s="45"/>
      <c r="E231" s="45"/>
      <c r="F231" s="45"/>
      <c r="G231" s="45">
        <v>3</v>
      </c>
      <c r="H231" s="137">
        <f>'Прил.4'!H231</f>
        <v>74767.5</v>
      </c>
      <c r="I231" s="137">
        <f>'Прил.4'!I231</f>
        <v>56694.6</v>
      </c>
      <c r="J231" s="137">
        <f>'Прил.4'!J231</f>
        <v>75.82786638579596</v>
      </c>
      <c r="K231" s="137">
        <f>'Прил.4'!K231</f>
        <v>18072.9</v>
      </c>
    </row>
    <row r="232" spans="2:11" ht="12.75" hidden="1">
      <c r="B232" s="46" t="s">
        <v>410</v>
      </c>
      <c r="C232" s="45"/>
      <c r="D232" s="45"/>
      <c r="E232" s="45"/>
      <c r="F232" s="45"/>
      <c r="G232" s="45">
        <v>4</v>
      </c>
      <c r="H232" s="137">
        <f>'Прил.4'!H232</f>
        <v>880</v>
      </c>
      <c r="I232" s="137">
        <f>'Прил.4'!I232</f>
        <v>393.8</v>
      </c>
      <c r="J232" s="137">
        <f>'Прил.4'!J232</f>
        <v>44.75</v>
      </c>
      <c r="K232" s="137">
        <f>'Прил.4'!K232</f>
        <v>486.2</v>
      </c>
    </row>
    <row r="233" spans="2:11" ht="12.75">
      <c r="B233" s="40" t="s">
        <v>206</v>
      </c>
      <c r="C233" s="49" t="s">
        <v>394</v>
      </c>
      <c r="D233" s="49" t="s">
        <v>395</v>
      </c>
      <c r="E233" s="48"/>
      <c r="F233" s="48"/>
      <c r="G233" s="48"/>
      <c r="H233" s="137">
        <f>'Прил.4'!H233</f>
        <v>23915.100000000002</v>
      </c>
      <c r="I233" s="137">
        <f>'Прил.4'!I233</f>
        <v>18057.9</v>
      </c>
      <c r="J233" s="137">
        <f>'Прил.4'!J233</f>
        <v>75.50836082642347</v>
      </c>
      <c r="K233" s="137">
        <f>'Прил.4'!K233</f>
        <v>5857.200000000001</v>
      </c>
    </row>
    <row r="234" spans="2:11" ht="12.75" hidden="1">
      <c r="B234" s="50" t="s">
        <v>422</v>
      </c>
      <c r="C234" s="49" t="s">
        <v>394</v>
      </c>
      <c r="D234" s="49" t="s">
        <v>395</v>
      </c>
      <c r="E234" s="51" t="s">
        <v>423</v>
      </c>
      <c r="F234" s="49"/>
      <c r="G234" s="49"/>
      <c r="H234" s="137">
        <f>'Прил.4'!H234</f>
        <v>5968.7</v>
      </c>
      <c r="I234" s="137">
        <f>'Прил.4'!I234</f>
        <v>5968.7</v>
      </c>
      <c r="J234" s="137">
        <f>'Прил.4'!J234</f>
        <v>100</v>
      </c>
      <c r="K234" s="137">
        <f>'Прил.4'!K234</f>
        <v>0</v>
      </c>
    </row>
    <row r="235" spans="2:11" ht="76.5" hidden="1">
      <c r="B235" s="50" t="s">
        <v>603</v>
      </c>
      <c r="C235" s="49" t="s">
        <v>394</v>
      </c>
      <c r="D235" s="49" t="s">
        <v>395</v>
      </c>
      <c r="E235" s="51" t="s">
        <v>481</v>
      </c>
      <c r="F235" s="52"/>
      <c r="G235" s="49"/>
      <c r="H235" s="137">
        <f>'Прил.4'!H235</f>
        <v>2330.2</v>
      </c>
      <c r="I235" s="137">
        <f>'Прил.4'!I235</f>
        <v>2330.2</v>
      </c>
      <c r="J235" s="137">
        <f>'Прил.4'!J235</f>
        <v>100</v>
      </c>
      <c r="K235" s="137">
        <f>'Прил.4'!K235</f>
        <v>0</v>
      </c>
    </row>
    <row r="236" spans="2:11" ht="25.5" hidden="1">
      <c r="B236" s="40" t="s">
        <v>473</v>
      </c>
      <c r="C236" s="49" t="s">
        <v>394</v>
      </c>
      <c r="D236" s="49" t="s">
        <v>395</v>
      </c>
      <c r="E236" s="51" t="s">
        <v>481</v>
      </c>
      <c r="F236" s="49" t="s">
        <v>474</v>
      </c>
      <c r="G236" s="49"/>
      <c r="H236" s="137">
        <f>'Прил.4'!H236</f>
        <v>2330.2</v>
      </c>
      <c r="I236" s="137">
        <f>'Прил.4'!I236</f>
        <v>2330.2</v>
      </c>
      <c r="J236" s="137">
        <f>'Прил.4'!J236</f>
        <v>100</v>
      </c>
      <c r="K236" s="137">
        <f>'Прил.4'!K236</f>
        <v>0</v>
      </c>
    </row>
    <row r="237" spans="2:11" ht="25.5" hidden="1">
      <c r="B237" s="40" t="s">
        <v>157</v>
      </c>
      <c r="C237" s="49" t="s">
        <v>394</v>
      </c>
      <c r="D237" s="49" t="s">
        <v>395</v>
      </c>
      <c r="E237" s="51" t="s">
        <v>481</v>
      </c>
      <c r="F237" s="49" t="s">
        <v>156</v>
      </c>
      <c r="G237" s="49"/>
      <c r="H237" s="137">
        <f>'Прил.4'!H237</f>
        <v>2330.2</v>
      </c>
      <c r="I237" s="137">
        <f>'Прил.4'!I237</f>
        <v>2330.2</v>
      </c>
      <c r="J237" s="137">
        <f>'Прил.4'!J237</f>
        <v>100</v>
      </c>
      <c r="K237" s="137">
        <f>'Прил.4'!K237</f>
        <v>0</v>
      </c>
    </row>
    <row r="238" spans="2:11" ht="12.75" hidden="1">
      <c r="B238" s="40" t="s">
        <v>409</v>
      </c>
      <c r="C238" s="49" t="s">
        <v>394</v>
      </c>
      <c r="D238" s="49" t="s">
        <v>395</v>
      </c>
      <c r="E238" s="51" t="s">
        <v>481</v>
      </c>
      <c r="F238" s="49" t="s">
        <v>156</v>
      </c>
      <c r="G238" s="49">
        <v>3</v>
      </c>
      <c r="H238" s="137">
        <f>'Прил.4'!H238</f>
        <v>2330.2</v>
      </c>
      <c r="I238" s="137">
        <f>'Прил.4'!I238</f>
        <v>2330.2</v>
      </c>
      <c r="J238" s="137">
        <f>'Прил.4'!J238</f>
        <v>100</v>
      </c>
      <c r="K238" s="137">
        <f>'Прил.4'!K238</f>
        <v>0</v>
      </c>
    </row>
    <row r="239" spans="2:11" ht="25.5" hidden="1">
      <c r="B239" s="40" t="s">
        <v>479</v>
      </c>
      <c r="C239" s="49" t="s">
        <v>394</v>
      </c>
      <c r="D239" s="49" t="s">
        <v>395</v>
      </c>
      <c r="E239" s="51" t="s">
        <v>480</v>
      </c>
      <c r="F239" s="49"/>
      <c r="G239" s="49"/>
      <c r="H239" s="137">
        <f>'Прил.4'!H239</f>
        <v>3638.5</v>
      </c>
      <c r="I239" s="137">
        <f>'Прил.4'!I239</f>
        <v>3638.5</v>
      </c>
      <c r="J239" s="137">
        <f>'Прил.4'!J239</f>
        <v>100</v>
      </c>
      <c r="K239" s="137">
        <f>'Прил.4'!K239</f>
        <v>0</v>
      </c>
    </row>
    <row r="240" spans="2:11" ht="25.5" hidden="1">
      <c r="B240" s="40" t="s">
        <v>473</v>
      </c>
      <c r="C240" s="49" t="s">
        <v>394</v>
      </c>
      <c r="D240" s="49" t="s">
        <v>395</v>
      </c>
      <c r="E240" s="51" t="s">
        <v>480</v>
      </c>
      <c r="F240" s="49" t="s">
        <v>474</v>
      </c>
      <c r="G240" s="49"/>
      <c r="H240" s="137">
        <f>'Прил.4'!H240</f>
        <v>3638.5</v>
      </c>
      <c r="I240" s="137">
        <f>'Прил.4'!I240</f>
        <v>3638.5</v>
      </c>
      <c r="J240" s="137">
        <f>'Прил.4'!J240</f>
        <v>100</v>
      </c>
      <c r="K240" s="137">
        <f>'Прил.4'!K240</f>
        <v>0</v>
      </c>
    </row>
    <row r="241" spans="2:11" ht="25.5" hidden="1">
      <c r="B241" s="40" t="s">
        <v>157</v>
      </c>
      <c r="C241" s="49" t="s">
        <v>394</v>
      </c>
      <c r="D241" s="49" t="s">
        <v>395</v>
      </c>
      <c r="E241" s="51" t="s">
        <v>480</v>
      </c>
      <c r="F241" s="49" t="s">
        <v>156</v>
      </c>
      <c r="G241" s="49"/>
      <c r="H241" s="137">
        <f>'Прил.4'!H241</f>
        <v>3638.5</v>
      </c>
      <c r="I241" s="137">
        <f>'Прил.4'!I241</f>
        <v>3638.5</v>
      </c>
      <c r="J241" s="137">
        <f>'Прил.4'!J241</f>
        <v>100</v>
      </c>
      <c r="K241" s="137">
        <f>'Прил.4'!K241</f>
        <v>0</v>
      </c>
    </row>
    <row r="242" spans="2:11" ht="12.75" hidden="1">
      <c r="B242" s="40" t="s">
        <v>421</v>
      </c>
      <c r="C242" s="49" t="s">
        <v>394</v>
      </c>
      <c r="D242" s="49" t="s">
        <v>395</v>
      </c>
      <c r="E242" s="51" t="s">
        <v>480</v>
      </c>
      <c r="F242" s="49" t="s">
        <v>156</v>
      </c>
      <c r="G242" s="49">
        <v>2</v>
      </c>
      <c r="H242" s="137">
        <f>'Прил.4'!H242</f>
        <v>3638.5</v>
      </c>
      <c r="I242" s="137">
        <f>'Прил.4'!I242</f>
        <v>3638.5</v>
      </c>
      <c r="J242" s="137">
        <f>'Прил.4'!J242</f>
        <v>100</v>
      </c>
      <c r="K242" s="137">
        <f>'Прил.4'!K242</f>
        <v>0</v>
      </c>
    </row>
    <row r="243" spans="2:11" ht="25.5" hidden="1">
      <c r="B243" s="40" t="s">
        <v>345</v>
      </c>
      <c r="C243" s="49" t="s">
        <v>394</v>
      </c>
      <c r="D243" s="49" t="s">
        <v>395</v>
      </c>
      <c r="E243" s="157" t="s">
        <v>346</v>
      </c>
      <c r="F243" s="52"/>
      <c r="G243" s="49"/>
      <c r="H243" s="137">
        <f>'Прил.4'!H243</f>
        <v>17946.4</v>
      </c>
      <c r="I243" s="137">
        <f>'Прил.4'!I243</f>
        <v>12089.2</v>
      </c>
      <c r="J243" s="137">
        <f>'Прил.4'!J243</f>
        <v>67.36281371194222</v>
      </c>
      <c r="K243" s="137">
        <f>'Прил.4'!K243</f>
        <v>5857.200000000001</v>
      </c>
    </row>
    <row r="244" spans="2:11" ht="38.25" hidden="1">
      <c r="B244" s="67" t="s">
        <v>352</v>
      </c>
      <c r="C244" s="49" t="s">
        <v>394</v>
      </c>
      <c r="D244" s="49" t="s">
        <v>395</v>
      </c>
      <c r="E244" s="157" t="s">
        <v>353</v>
      </c>
      <c r="F244" s="52"/>
      <c r="G244" s="49"/>
      <c r="H244" s="137">
        <f>'Прил.4'!H244</f>
        <v>17946.4</v>
      </c>
      <c r="I244" s="137">
        <f>'Прил.4'!I244</f>
        <v>12089.2</v>
      </c>
      <c r="J244" s="137">
        <f>'Прил.4'!J244</f>
        <v>67.36281371194222</v>
      </c>
      <c r="K244" s="137">
        <f>'Прил.4'!K244</f>
        <v>5857.200000000001</v>
      </c>
    </row>
    <row r="245" spans="2:11" ht="102" hidden="1">
      <c r="B245" s="67" t="s">
        <v>13</v>
      </c>
      <c r="C245" s="49" t="s">
        <v>394</v>
      </c>
      <c r="D245" s="49" t="s">
        <v>395</v>
      </c>
      <c r="E245" s="157" t="s">
        <v>354</v>
      </c>
      <c r="F245" s="157"/>
      <c r="G245" s="49"/>
      <c r="H245" s="137">
        <f>'Прил.4'!H245</f>
        <v>8429.5</v>
      </c>
      <c r="I245" s="137">
        <f>'Прил.4'!I245</f>
        <v>5837.1</v>
      </c>
      <c r="J245" s="137">
        <f>'Прил.4'!J245</f>
        <v>69.24610000593155</v>
      </c>
      <c r="K245" s="137">
        <f>'Прил.4'!K245</f>
        <v>2592.3999999999996</v>
      </c>
    </row>
    <row r="246" spans="2:11" ht="25.5" hidden="1">
      <c r="B246" s="40" t="s">
        <v>473</v>
      </c>
      <c r="C246" s="49" t="s">
        <v>394</v>
      </c>
      <c r="D246" s="49" t="s">
        <v>395</v>
      </c>
      <c r="E246" s="157" t="s">
        <v>354</v>
      </c>
      <c r="F246" s="157" t="s">
        <v>474</v>
      </c>
      <c r="G246" s="49"/>
      <c r="H246" s="137">
        <f>'Прил.4'!H246</f>
        <v>8429.5</v>
      </c>
      <c r="I246" s="137">
        <f>'Прил.4'!I246</f>
        <v>5837.1</v>
      </c>
      <c r="J246" s="137">
        <f>'Прил.4'!J246</f>
        <v>69.24610000593155</v>
      </c>
      <c r="K246" s="137">
        <f>'Прил.4'!K246</f>
        <v>2592.3999999999996</v>
      </c>
    </row>
    <row r="247" spans="2:11" ht="38.25" hidden="1">
      <c r="B247" s="67" t="s">
        <v>355</v>
      </c>
      <c r="C247" s="49" t="s">
        <v>394</v>
      </c>
      <c r="D247" s="49" t="s">
        <v>395</v>
      </c>
      <c r="E247" s="157" t="s">
        <v>354</v>
      </c>
      <c r="F247" s="157" t="s">
        <v>156</v>
      </c>
      <c r="G247" s="49"/>
      <c r="H247" s="137">
        <f>'Прил.4'!H247</f>
        <v>8429.5</v>
      </c>
      <c r="I247" s="137">
        <f>'Прил.4'!I247</f>
        <v>5837.1</v>
      </c>
      <c r="J247" s="137">
        <f>'Прил.4'!J247</f>
        <v>69.24610000593155</v>
      </c>
      <c r="K247" s="137">
        <f>'Прил.4'!K247</f>
        <v>2592.3999999999996</v>
      </c>
    </row>
    <row r="248" spans="2:11" ht="12.75" hidden="1">
      <c r="B248" s="40" t="s">
        <v>409</v>
      </c>
      <c r="C248" s="49" t="s">
        <v>394</v>
      </c>
      <c r="D248" s="49" t="s">
        <v>395</v>
      </c>
      <c r="E248" s="157" t="s">
        <v>354</v>
      </c>
      <c r="F248" s="157" t="s">
        <v>156</v>
      </c>
      <c r="G248" s="49" t="s">
        <v>311</v>
      </c>
      <c r="H248" s="137">
        <f>'Прил.4'!H248</f>
        <v>8429.5</v>
      </c>
      <c r="I248" s="137">
        <f>'Прил.4'!I248</f>
        <v>5837.1</v>
      </c>
      <c r="J248" s="137">
        <f>'Прил.4'!J248</f>
        <v>69.24610000593155</v>
      </c>
      <c r="K248" s="137">
        <f>'Прил.4'!K248</f>
        <v>2592.3999999999996</v>
      </c>
    </row>
    <row r="249" spans="2:11" ht="38.25" hidden="1">
      <c r="B249" s="67" t="s">
        <v>614</v>
      </c>
      <c r="C249" s="157" t="s">
        <v>394</v>
      </c>
      <c r="D249" s="157" t="s">
        <v>395</v>
      </c>
      <c r="E249" s="157" t="s">
        <v>615</v>
      </c>
      <c r="F249" s="157"/>
      <c r="G249" s="49"/>
      <c r="H249" s="137">
        <f>'Прил.4'!H249</f>
        <v>9516.9</v>
      </c>
      <c r="I249" s="137">
        <f>'Прил.4'!I249</f>
        <v>6252.1</v>
      </c>
      <c r="J249" s="137">
        <f>'Прил.4'!J249</f>
        <v>65.69471151320283</v>
      </c>
      <c r="K249" s="137">
        <f>'Прил.4'!K249</f>
        <v>3264.7999999999993</v>
      </c>
    </row>
    <row r="250" spans="2:11" ht="25.5" hidden="1">
      <c r="B250" s="40" t="s">
        <v>473</v>
      </c>
      <c r="C250" s="157" t="s">
        <v>394</v>
      </c>
      <c r="D250" s="157" t="s">
        <v>395</v>
      </c>
      <c r="E250" s="157" t="s">
        <v>615</v>
      </c>
      <c r="F250" s="157" t="s">
        <v>474</v>
      </c>
      <c r="G250" s="49"/>
      <c r="H250" s="137">
        <f>'Прил.4'!H250</f>
        <v>9516.9</v>
      </c>
      <c r="I250" s="137">
        <f>'Прил.4'!I250</f>
        <v>6252.1</v>
      </c>
      <c r="J250" s="137">
        <f>'Прил.4'!J250</f>
        <v>65.69471151320283</v>
      </c>
      <c r="K250" s="137">
        <f>'Прил.4'!K250</f>
        <v>3264.7999999999993</v>
      </c>
    </row>
    <row r="251" spans="2:11" ht="38.25" hidden="1">
      <c r="B251" s="67" t="s">
        <v>355</v>
      </c>
      <c r="C251" s="157" t="s">
        <v>394</v>
      </c>
      <c r="D251" s="157" t="s">
        <v>395</v>
      </c>
      <c r="E251" s="157" t="s">
        <v>615</v>
      </c>
      <c r="F251" s="157" t="s">
        <v>156</v>
      </c>
      <c r="G251" s="49"/>
      <c r="H251" s="137">
        <f>'Прил.4'!H251</f>
        <v>9157.9</v>
      </c>
      <c r="I251" s="137">
        <f>'Прил.4'!I251</f>
        <v>6252.1</v>
      </c>
      <c r="J251" s="137">
        <f>'Прил.4'!J251</f>
        <v>68.2700182356217</v>
      </c>
      <c r="K251" s="137">
        <f>'Прил.4'!K251</f>
        <v>2905.7999999999993</v>
      </c>
    </row>
    <row r="252" spans="2:11" ht="12.75" hidden="1">
      <c r="B252" s="40" t="s">
        <v>421</v>
      </c>
      <c r="C252" s="157" t="s">
        <v>394</v>
      </c>
      <c r="D252" s="157" t="s">
        <v>395</v>
      </c>
      <c r="E252" s="157" t="s">
        <v>615</v>
      </c>
      <c r="F252" s="157" t="s">
        <v>156</v>
      </c>
      <c r="G252" s="49" t="s">
        <v>414</v>
      </c>
      <c r="H252" s="137">
        <f>'Прил.4'!H252</f>
        <v>9157.9</v>
      </c>
      <c r="I252" s="137">
        <f>'Прил.4'!I252</f>
        <v>6252.1</v>
      </c>
      <c r="J252" s="137">
        <f>'Прил.4'!J252</f>
        <v>68.2700182356217</v>
      </c>
      <c r="K252" s="137">
        <f>'Прил.4'!K252</f>
        <v>2905.7999999999993</v>
      </c>
    </row>
    <row r="253" spans="2:11" ht="12.75" hidden="1">
      <c r="B253" s="40" t="s">
        <v>570</v>
      </c>
      <c r="C253" s="157" t="s">
        <v>394</v>
      </c>
      <c r="D253" s="157" t="s">
        <v>395</v>
      </c>
      <c r="E253" s="157" t="s">
        <v>615</v>
      </c>
      <c r="F253" s="157" t="s">
        <v>571</v>
      </c>
      <c r="G253" s="49"/>
      <c r="H253" s="137">
        <f>'Прил.4'!H253</f>
        <v>359</v>
      </c>
      <c r="I253" s="137">
        <f>'Прил.4'!I253</f>
        <v>0</v>
      </c>
      <c r="J253" s="137">
        <f>'Прил.4'!J253</f>
        <v>0</v>
      </c>
      <c r="K253" s="137">
        <f>'Прил.4'!K253</f>
        <v>359</v>
      </c>
    </row>
    <row r="254" spans="2:11" ht="12.75" hidden="1">
      <c r="B254" s="40" t="s">
        <v>421</v>
      </c>
      <c r="C254" s="157" t="s">
        <v>394</v>
      </c>
      <c r="D254" s="157" t="s">
        <v>395</v>
      </c>
      <c r="E254" s="157" t="s">
        <v>615</v>
      </c>
      <c r="F254" s="157" t="s">
        <v>571</v>
      </c>
      <c r="G254" s="49" t="s">
        <v>414</v>
      </c>
      <c r="H254" s="137">
        <f>'Прил.4'!H254</f>
        <v>359</v>
      </c>
      <c r="I254" s="137">
        <f>'Прил.4'!I254</f>
        <v>0</v>
      </c>
      <c r="J254" s="137">
        <f>'Прил.4'!J254</f>
        <v>0</v>
      </c>
      <c r="K254" s="137">
        <f>'Прил.4'!K254</f>
        <v>359</v>
      </c>
    </row>
    <row r="255" spans="2:11" ht="12.75">
      <c r="B255" s="40" t="s">
        <v>207</v>
      </c>
      <c r="C255" s="49" t="s">
        <v>394</v>
      </c>
      <c r="D255" s="49" t="s">
        <v>396</v>
      </c>
      <c r="E255" s="49"/>
      <c r="F255" s="49"/>
      <c r="G255" s="49"/>
      <c r="H255" s="137">
        <f>'Прил.4'!H255</f>
        <v>96735.8</v>
      </c>
      <c r="I255" s="137">
        <f>'Прил.4'!I255</f>
        <v>75075.3</v>
      </c>
      <c r="J255" s="137">
        <f>'Прил.4'!J255</f>
        <v>77.60859991854102</v>
      </c>
      <c r="K255" s="137">
        <f>'Прил.4'!K255</f>
        <v>21660.5</v>
      </c>
    </row>
    <row r="256" spans="2:11" ht="12.75" hidden="1">
      <c r="B256" s="50" t="s">
        <v>422</v>
      </c>
      <c r="C256" s="49" t="s">
        <v>394</v>
      </c>
      <c r="D256" s="49" t="s">
        <v>396</v>
      </c>
      <c r="E256" s="51" t="s">
        <v>423</v>
      </c>
      <c r="F256" s="49"/>
      <c r="G256" s="49"/>
      <c r="H256" s="137">
        <f>'Прил.4'!H256</f>
        <v>30124.100000000002</v>
      </c>
      <c r="I256" s="137">
        <f>'Прил.4'!I256</f>
        <v>28619.000000000004</v>
      </c>
      <c r="J256" s="137">
        <f>'Прил.4'!J256</f>
        <v>95.00366815938071</v>
      </c>
      <c r="K256" s="137">
        <f>'Прил.4'!K256</f>
        <v>1505.0999999999985</v>
      </c>
    </row>
    <row r="257" spans="2:11" ht="38.25" hidden="1">
      <c r="B257" s="40" t="s">
        <v>616</v>
      </c>
      <c r="C257" s="49" t="s">
        <v>394</v>
      </c>
      <c r="D257" s="49" t="s">
        <v>396</v>
      </c>
      <c r="E257" s="51" t="s">
        <v>613</v>
      </c>
      <c r="F257" s="49"/>
      <c r="G257" s="49"/>
      <c r="H257" s="137">
        <f>'Прил.4'!H257</f>
        <v>880</v>
      </c>
      <c r="I257" s="137">
        <f>'Прил.4'!I257</f>
        <v>393.8</v>
      </c>
      <c r="J257" s="137">
        <f>'Прил.4'!J257</f>
        <v>44.75</v>
      </c>
      <c r="K257" s="137">
        <f>'Прил.4'!K257</f>
        <v>486.2</v>
      </c>
    </row>
    <row r="258" spans="2:11" ht="25.5" hidden="1">
      <c r="B258" s="40" t="s">
        <v>473</v>
      </c>
      <c r="C258" s="49" t="s">
        <v>394</v>
      </c>
      <c r="D258" s="49" t="s">
        <v>396</v>
      </c>
      <c r="E258" s="51" t="s">
        <v>613</v>
      </c>
      <c r="F258" s="49" t="s">
        <v>474</v>
      </c>
      <c r="G258" s="49"/>
      <c r="H258" s="137">
        <f>'Прил.4'!H258</f>
        <v>880</v>
      </c>
      <c r="I258" s="137">
        <f>'Прил.4'!I258</f>
        <v>393.8</v>
      </c>
      <c r="J258" s="137">
        <f>'Прил.4'!J258</f>
        <v>44.75</v>
      </c>
      <c r="K258" s="137">
        <f>'Прил.4'!K258</f>
        <v>486.2</v>
      </c>
    </row>
    <row r="259" spans="2:11" ht="12.75" hidden="1">
      <c r="B259" s="40" t="s">
        <v>570</v>
      </c>
      <c r="C259" s="49" t="s">
        <v>394</v>
      </c>
      <c r="D259" s="49" t="s">
        <v>396</v>
      </c>
      <c r="E259" s="51" t="s">
        <v>613</v>
      </c>
      <c r="F259" s="49" t="s">
        <v>571</v>
      </c>
      <c r="G259" s="49"/>
      <c r="H259" s="137">
        <f>'Прил.4'!H259</f>
        <v>880</v>
      </c>
      <c r="I259" s="137">
        <f>'Прил.4'!I259</f>
        <v>393.8</v>
      </c>
      <c r="J259" s="137">
        <f>'Прил.4'!J259</f>
        <v>44.75</v>
      </c>
      <c r="K259" s="137">
        <f>'Прил.4'!K259</f>
        <v>486.2</v>
      </c>
    </row>
    <row r="260" spans="2:11" ht="12.75" hidden="1">
      <c r="B260" s="50" t="s">
        <v>410</v>
      </c>
      <c r="C260" s="49" t="s">
        <v>394</v>
      </c>
      <c r="D260" s="49" t="s">
        <v>396</v>
      </c>
      <c r="E260" s="51" t="s">
        <v>613</v>
      </c>
      <c r="F260" s="49" t="s">
        <v>571</v>
      </c>
      <c r="G260" s="49" t="s">
        <v>417</v>
      </c>
      <c r="H260" s="137">
        <f>'Прил.4'!H260</f>
        <v>880</v>
      </c>
      <c r="I260" s="137">
        <f>'Прил.4'!I260</f>
        <v>393.8</v>
      </c>
      <c r="J260" s="137">
        <f>'Прил.4'!J260</f>
        <v>44.75</v>
      </c>
      <c r="K260" s="137">
        <f>'Прил.4'!K260</f>
        <v>486.2</v>
      </c>
    </row>
    <row r="261" spans="2:11" ht="25.5" hidden="1">
      <c r="B261" s="50" t="s">
        <v>582</v>
      </c>
      <c r="C261" s="49" t="s">
        <v>394</v>
      </c>
      <c r="D261" s="49" t="s">
        <v>396</v>
      </c>
      <c r="E261" s="51" t="s">
        <v>485</v>
      </c>
      <c r="F261" s="51"/>
      <c r="G261" s="48"/>
      <c r="H261" s="137">
        <f>'Прил.4'!H261</f>
        <v>465.6</v>
      </c>
      <c r="I261" s="137">
        <f>'Прил.4'!I261</f>
        <v>465.6</v>
      </c>
      <c r="J261" s="137">
        <f>'Прил.4'!J261</f>
        <v>100</v>
      </c>
      <c r="K261" s="137">
        <f>'Прил.4'!K261</f>
        <v>0</v>
      </c>
    </row>
    <row r="262" spans="2:11" ht="25.5" hidden="1">
      <c r="B262" s="40" t="s">
        <v>473</v>
      </c>
      <c r="C262" s="49" t="s">
        <v>394</v>
      </c>
      <c r="D262" s="49" t="s">
        <v>396</v>
      </c>
      <c r="E262" s="51" t="s">
        <v>485</v>
      </c>
      <c r="F262" s="49" t="s">
        <v>474</v>
      </c>
      <c r="G262" s="49"/>
      <c r="H262" s="137">
        <f>'Прил.4'!H262</f>
        <v>465.6</v>
      </c>
      <c r="I262" s="137">
        <f>'Прил.4'!I262</f>
        <v>465.6</v>
      </c>
      <c r="J262" s="137">
        <f>'Прил.4'!J262</f>
        <v>100</v>
      </c>
      <c r="K262" s="137">
        <f>'Прил.4'!K262</f>
        <v>0</v>
      </c>
    </row>
    <row r="263" spans="2:11" ht="25.5" hidden="1">
      <c r="B263" s="40" t="s">
        <v>157</v>
      </c>
      <c r="C263" s="49" t="s">
        <v>394</v>
      </c>
      <c r="D263" s="49" t="s">
        <v>396</v>
      </c>
      <c r="E263" s="51" t="s">
        <v>485</v>
      </c>
      <c r="F263" s="49" t="s">
        <v>156</v>
      </c>
      <c r="G263" s="49"/>
      <c r="H263" s="137">
        <f>'Прил.4'!H263</f>
        <v>465.6</v>
      </c>
      <c r="I263" s="137">
        <f>'Прил.4'!I263</f>
        <v>465.6</v>
      </c>
      <c r="J263" s="137">
        <f>'Прил.4'!J263</f>
        <v>100</v>
      </c>
      <c r="K263" s="137">
        <f>'Прил.4'!K263</f>
        <v>0</v>
      </c>
    </row>
    <row r="264" spans="2:11" ht="12.75" hidden="1">
      <c r="B264" s="40" t="s">
        <v>409</v>
      </c>
      <c r="C264" s="49" t="s">
        <v>394</v>
      </c>
      <c r="D264" s="49" t="s">
        <v>396</v>
      </c>
      <c r="E264" s="51" t="s">
        <v>485</v>
      </c>
      <c r="F264" s="49" t="s">
        <v>156</v>
      </c>
      <c r="G264" s="49">
        <v>3</v>
      </c>
      <c r="H264" s="137">
        <f>'Прил.4'!H264</f>
        <v>465.6</v>
      </c>
      <c r="I264" s="137">
        <f>'Прил.4'!I264</f>
        <v>465.6</v>
      </c>
      <c r="J264" s="137">
        <f>'Прил.4'!J264</f>
        <v>100</v>
      </c>
      <c r="K264" s="137">
        <f>'Прил.4'!K264</f>
        <v>0</v>
      </c>
    </row>
    <row r="265" spans="2:11" ht="76.5" hidden="1">
      <c r="B265" s="50" t="s">
        <v>603</v>
      </c>
      <c r="C265" s="49" t="s">
        <v>394</v>
      </c>
      <c r="D265" s="49" t="s">
        <v>396</v>
      </c>
      <c r="E265" s="51" t="s">
        <v>481</v>
      </c>
      <c r="F265" s="52"/>
      <c r="G265" s="49"/>
      <c r="H265" s="137">
        <f>'Прил.4'!H265</f>
        <v>14343.6</v>
      </c>
      <c r="I265" s="137">
        <f>'Прил.4'!I265</f>
        <v>14343.6</v>
      </c>
      <c r="J265" s="137">
        <f>'Прил.4'!J265</f>
        <v>100</v>
      </c>
      <c r="K265" s="137">
        <f>'Прил.4'!K265</f>
        <v>0</v>
      </c>
    </row>
    <row r="266" spans="2:11" ht="25.5" hidden="1">
      <c r="B266" s="40" t="s">
        <v>473</v>
      </c>
      <c r="C266" s="49" t="s">
        <v>394</v>
      </c>
      <c r="D266" s="49" t="s">
        <v>396</v>
      </c>
      <c r="E266" s="51" t="s">
        <v>481</v>
      </c>
      <c r="F266" s="49" t="s">
        <v>474</v>
      </c>
      <c r="G266" s="49"/>
      <c r="H266" s="137">
        <f>'Прил.4'!H266</f>
        <v>14343.6</v>
      </c>
      <c r="I266" s="137">
        <f>'Прил.4'!I266</f>
        <v>14343.6</v>
      </c>
      <c r="J266" s="137">
        <f>'Прил.4'!J266</f>
        <v>100</v>
      </c>
      <c r="K266" s="137">
        <f>'Прил.4'!K266</f>
        <v>0</v>
      </c>
    </row>
    <row r="267" spans="2:11" ht="25.5" hidden="1">
      <c r="B267" s="40" t="s">
        <v>157</v>
      </c>
      <c r="C267" s="49" t="s">
        <v>394</v>
      </c>
      <c r="D267" s="49" t="s">
        <v>396</v>
      </c>
      <c r="E267" s="51" t="s">
        <v>481</v>
      </c>
      <c r="F267" s="49" t="s">
        <v>156</v>
      </c>
      <c r="G267" s="49"/>
      <c r="H267" s="137">
        <f>'Прил.4'!H267</f>
        <v>14343.6</v>
      </c>
      <c r="I267" s="137">
        <f>'Прил.4'!I267</f>
        <v>14343.6</v>
      </c>
      <c r="J267" s="137">
        <f>'Прил.4'!J267</f>
        <v>100</v>
      </c>
      <c r="K267" s="137">
        <f>'Прил.4'!K267</f>
        <v>0</v>
      </c>
    </row>
    <row r="268" spans="2:11" ht="12.75" hidden="1">
      <c r="B268" s="40" t="s">
        <v>409</v>
      </c>
      <c r="C268" s="49" t="s">
        <v>394</v>
      </c>
      <c r="D268" s="49" t="s">
        <v>396</v>
      </c>
      <c r="E268" s="51" t="s">
        <v>481</v>
      </c>
      <c r="F268" s="49" t="s">
        <v>156</v>
      </c>
      <c r="G268" s="49">
        <v>3</v>
      </c>
      <c r="H268" s="137">
        <f>'Прил.4'!H268</f>
        <v>14343.6</v>
      </c>
      <c r="I268" s="137">
        <f>'Прил.4'!I268</f>
        <v>14343.6</v>
      </c>
      <c r="J268" s="137">
        <f>'Прил.4'!J268</f>
        <v>100</v>
      </c>
      <c r="K268" s="137">
        <f>'Прил.4'!K268</f>
        <v>0</v>
      </c>
    </row>
    <row r="269" spans="2:11" ht="38.25" hidden="1">
      <c r="B269" s="50" t="s">
        <v>601</v>
      </c>
      <c r="C269" s="49" t="s">
        <v>394</v>
      </c>
      <c r="D269" s="49" t="s">
        <v>396</v>
      </c>
      <c r="E269" s="51" t="s">
        <v>484</v>
      </c>
      <c r="F269" s="48"/>
      <c r="G269" s="48"/>
      <c r="H269" s="137">
        <f>'Прил.4'!H269</f>
        <v>1158.6</v>
      </c>
      <c r="I269" s="137">
        <f>'Прил.4'!I269</f>
        <v>1158.6</v>
      </c>
      <c r="J269" s="137">
        <f>'Прил.4'!J269</f>
        <v>100</v>
      </c>
      <c r="K269" s="137">
        <f>'Прил.4'!K269</f>
        <v>0</v>
      </c>
    </row>
    <row r="270" spans="2:11" ht="25.5" hidden="1">
      <c r="B270" s="40" t="s">
        <v>473</v>
      </c>
      <c r="C270" s="49" t="s">
        <v>394</v>
      </c>
      <c r="D270" s="49" t="s">
        <v>396</v>
      </c>
      <c r="E270" s="51" t="s">
        <v>484</v>
      </c>
      <c r="F270" s="49" t="s">
        <v>474</v>
      </c>
      <c r="G270" s="49"/>
      <c r="H270" s="137">
        <f>'Прил.4'!H270</f>
        <v>1158.6</v>
      </c>
      <c r="I270" s="137">
        <f>'Прил.4'!I270</f>
        <v>1158.6</v>
      </c>
      <c r="J270" s="137">
        <f>'Прил.4'!J270</f>
        <v>100</v>
      </c>
      <c r="K270" s="137">
        <f>'Прил.4'!K270</f>
        <v>0</v>
      </c>
    </row>
    <row r="271" spans="2:11" ht="25.5" hidden="1">
      <c r="B271" s="40" t="s">
        <v>157</v>
      </c>
      <c r="C271" s="49" t="s">
        <v>394</v>
      </c>
      <c r="D271" s="49" t="s">
        <v>396</v>
      </c>
      <c r="E271" s="51" t="s">
        <v>484</v>
      </c>
      <c r="F271" s="49" t="s">
        <v>156</v>
      </c>
      <c r="G271" s="49"/>
      <c r="H271" s="137">
        <f>'Прил.4'!H271</f>
        <v>1158.6</v>
      </c>
      <c r="I271" s="137">
        <f>'Прил.4'!I271</f>
        <v>1158.6</v>
      </c>
      <c r="J271" s="137">
        <f>'Прил.4'!J271</f>
        <v>100</v>
      </c>
      <c r="K271" s="137">
        <f>'Прил.4'!K271</f>
        <v>0</v>
      </c>
    </row>
    <row r="272" spans="2:11" ht="12.75" hidden="1">
      <c r="B272" s="40" t="s">
        <v>409</v>
      </c>
      <c r="C272" s="49" t="s">
        <v>394</v>
      </c>
      <c r="D272" s="49" t="s">
        <v>396</v>
      </c>
      <c r="E272" s="51" t="s">
        <v>484</v>
      </c>
      <c r="F272" s="49" t="s">
        <v>156</v>
      </c>
      <c r="G272" s="49">
        <v>3</v>
      </c>
      <c r="H272" s="137">
        <f>'Прил.4'!H272</f>
        <v>1158.6</v>
      </c>
      <c r="I272" s="137">
        <f>'Прил.4'!I272</f>
        <v>1158.6</v>
      </c>
      <c r="J272" s="137">
        <f>'Прил.4'!J272</f>
        <v>100</v>
      </c>
      <c r="K272" s="137">
        <f>'Прил.4'!K272</f>
        <v>0</v>
      </c>
    </row>
    <row r="273" spans="2:11" ht="38.25" hidden="1">
      <c r="B273" s="50" t="s">
        <v>453</v>
      </c>
      <c r="C273" s="49" t="s">
        <v>394</v>
      </c>
      <c r="D273" s="49" t="s">
        <v>396</v>
      </c>
      <c r="E273" s="49" t="s">
        <v>452</v>
      </c>
      <c r="F273" s="48"/>
      <c r="G273" s="48"/>
      <c r="H273" s="137">
        <f>'Прил.4'!H273</f>
        <v>447.1</v>
      </c>
      <c r="I273" s="137">
        <f>'Прил.4'!I273</f>
        <v>447.1</v>
      </c>
      <c r="J273" s="137">
        <f>'Прил.4'!J273</f>
        <v>100</v>
      </c>
      <c r="K273" s="137">
        <f>'Прил.4'!K273</f>
        <v>0</v>
      </c>
    </row>
    <row r="274" spans="2:11" ht="25.5" hidden="1">
      <c r="B274" s="40" t="s">
        <v>473</v>
      </c>
      <c r="C274" s="49" t="s">
        <v>394</v>
      </c>
      <c r="D274" s="49" t="s">
        <v>396</v>
      </c>
      <c r="E274" s="49" t="s">
        <v>452</v>
      </c>
      <c r="F274" s="49" t="s">
        <v>474</v>
      </c>
      <c r="G274" s="48"/>
      <c r="H274" s="137">
        <f>'Прил.4'!H274</f>
        <v>447.1</v>
      </c>
      <c r="I274" s="137">
        <f>'Прил.4'!I274</f>
        <v>447.1</v>
      </c>
      <c r="J274" s="137">
        <f>'Прил.4'!J274</f>
        <v>100</v>
      </c>
      <c r="K274" s="137">
        <f>'Прил.4'!K274</f>
        <v>0</v>
      </c>
    </row>
    <row r="275" spans="2:11" ht="12.75" hidden="1">
      <c r="B275" s="40" t="s">
        <v>570</v>
      </c>
      <c r="C275" s="49" t="s">
        <v>394</v>
      </c>
      <c r="D275" s="49" t="s">
        <v>396</v>
      </c>
      <c r="E275" s="49" t="s">
        <v>452</v>
      </c>
      <c r="F275" s="49" t="s">
        <v>571</v>
      </c>
      <c r="G275" s="49"/>
      <c r="H275" s="137">
        <f>'Прил.4'!H275</f>
        <v>447.1</v>
      </c>
      <c r="I275" s="137">
        <f>'Прил.4'!I275</f>
        <v>447.1</v>
      </c>
      <c r="J275" s="137">
        <f>'Прил.4'!J275</f>
        <v>100</v>
      </c>
      <c r="K275" s="137">
        <f>'Прил.4'!K275</f>
        <v>0</v>
      </c>
    </row>
    <row r="276" spans="2:11" ht="12.75" hidden="1">
      <c r="B276" s="40" t="s">
        <v>409</v>
      </c>
      <c r="C276" s="49" t="s">
        <v>394</v>
      </c>
      <c r="D276" s="49" t="s">
        <v>396</v>
      </c>
      <c r="E276" s="49" t="s">
        <v>452</v>
      </c>
      <c r="F276" s="49" t="s">
        <v>571</v>
      </c>
      <c r="G276" s="49" t="s">
        <v>311</v>
      </c>
      <c r="H276" s="137">
        <f>'Прил.4'!H276</f>
        <v>447.1</v>
      </c>
      <c r="I276" s="137">
        <f>'Прил.4'!I276</f>
        <v>447.1</v>
      </c>
      <c r="J276" s="137">
        <f>'Прил.4'!J276</f>
        <v>100</v>
      </c>
      <c r="K276" s="137">
        <f>'Прил.4'!K276</f>
        <v>0</v>
      </c>
    </row>
    <row r="277" spans="2:11" ht="38.25" hidden="1">
      <c r="B277" s="40" t="s">
        <v>14</v>
      </c>
      <c r="C277" s="49" t="s">
        <v>394</v>
      </c>
      <c r="D277" s="49" t="s">
        <v>396</v>
      </c>
      <c r="E277" s="51" t="s">
        <v>617</v>
      </c>
      <c r="F277" s="49"/>
      <c r="G277" s="49"/>
      <c r="H277" s="137">
        <f>'Прил.4'!H277</f>
        <v>640</v>
      </c>
      <c r="I277" s="137">
        <f>'Прил.4'!I277</f>
        <v>360.1</v>
      </c>
      <c r="J277" s="137">
        <f>'Прил.4'!J277</f>
        <v>56.26562500000001</v>
      </c>
      <c r="K277" s="137">
        <f>'Прил.4'!K277</f>
        <v>279.9</v>
      </c>
    </row>
    <row r="278" spans="2:11" ht="25.5" hidden="1">
      <c r="B278" s="40" t="s">
        <v>473</v>
      </c>
      <c r="C278" s="49" t="s">
        <v>394</v>
      </c>
      <c r="D278" s="49" t="s">
        <v>396</v>
      </c>
      <c r="E278" s="51" t="s">
        <v>617</v>
      </c>
      <c r="F278" s="49" t="s">
        <v>474</v>
      </c>
      <c r="G278" s="49"/>
      <c r="H278" s="137">
        <f>'Прил.4'!H278</f>
        <v>640</v>
      </c>
      <c r="I278" s="137">
        <f>'Прил.4'!I278</f>
        <v>360.1</v>
      </c>
      <c r="J278" s="137">
        <f>'Прил.4'!J278</f>
        <v>56.26562500000001</v>
      </c>
      <c r="K278" s="137">
        <f>'Прил.4'!K278</f>
        <v>279.9</v>
      </c>
    </row>
    <row r="279" spans="2:11" ht="12.75" hidden="1">
      <c r="B279" s="40" t="s">
        <v>570</v>
      </c>
      <c r="C279" s="49" t="s">
        <v>394</v>
      </c>
      <c r="D279" s="49" t="s">
        <v>396</v>
      </c>
      <c r="E279" s="51" t="s">
        <v>617</v>
      </c>
      <c r="F279" s="49" t="s">
        <v>571</v>
      </c>
      <c r="G279" s="49"/>
      <c r="H279" s="137">
        <f>'Прил.4'!H279</f>
        <v>640</v>
      </c>
      <c r="I279" s="137">
        <f>'Прил.4'!I279</f>
        <v>360.1</v>
      </c>
      <c r="J279" s="137">
        <f>'Прил.4'!J279</f>
        <v>56.26562500000001</v>
      </c>
      <c r="K279" s="137">
        <f>'Прил.4'!K279</f>
        <v>279.9</v>
      </c>
    </row>
    <row r="280" spans="2:11" ht="12.75" hidden="1">
      <c r="B280" s="40" t="s">
        <v>409</v>
      </c>
      <c r="C280" s="49" t="s">
        <v>394</v>
      </c>
      <c r="D280" s="49" t="s">
        <v>396</v>
      </c>
      <c r="E280" s="51" t="s">
        <v>617</v>
      </c>
      <c r="F280" s="49" t="s">
        <v>571</v>
      </c>
      <c r="G280" s="49" t="s">
        <v>311</v>
      </c>
      <c r="H280" s="137">
        <f>'Прил.4'!H280</f>
        <v>640</v>
      </c>
      <c r="I280" s="137">
        <f>'Прил.4'!I280</f>
        <v>360.1</v>
      </c>
      <c r="J280" s="137">
        <f>'Прил.4'!J280</f>
        <v>56.26562500000001</v>
      </c>
      <c r="K280" s="137">
        <f>'Прил.4'!K280</f>
        <v>279.9</v>
      </c>
    </row>
    <row r="281" spans="2:11" ht="25.5" hidden="1">
      <c r="B281" s="40" t="s">
        <v>583</v>
      </c>
      <c r="C281" s="49" t="s">
        <v>394</v>
      </c>
      <c r="D281" s="49" t="s">
        <v>396</v>
      </c>
      <c r="E281" s="51" t="s">
        <v>486</v>
      </c>
      <c r="F281" s="49"/>
      <c r="G281" s="49"/>
      <c r="H281" s="137">
        <f>'Прил.4'!H281</f>
        <v>7036.400000000001</v>
      </c>
      <c r="I281" s="137">
        <f>'Прил.4'!I281</f>
        <v>7036.400000000001</v>
      </c>
      <c r="J281" s="137">
        <f>'Прил.4'!J281</f>
        <v>100</v>
      </c>
      <c r="K281" s="137">
        <f>'Прил.4'!K281</f>
        <v>0</v>
      </c>
    </row>
    <row r="282" spans="2:11" ht="25.5" hidden="1">
      <c r="B282" s="40" t="s">
        <v>473</v>
      </c>
      <c r="C282" s="49" t="s">
        <v>394</v>
      </c>
      <c r="D282" s="49" t="s">
        <v>396</v>
      </c>
      <c r="E282" s="51" t="s">
        <v>486</v>
      </c>
      <c r="F282" s="49" t="s">
        <v>474</v>
      </c>
      <c r="G282" s="49"/>
      <c r="H282" s="137">
        <f>'Прил.4'!H282</f>
        <v>7036.400000000001</v>
      </c>
      <c r="I282" s="137">
        <f>'Прил.4'!I282</f>
        <v>7036.400000000001</v>
      </c>
      <c r="J282" s="137">
        <f>'Прил.4'!J282</f>
        <v>100</v>
      </c>
      <c r="K282" s="137">
        <f>'Прил.4'!K282</f>
        <v>0</v>
      </c>
    </row>
    <row r="283" spans="2:11" ht="25.5" hidden="1">
      <c r="B283" s="40" t="s">
        <v>157</v>
      </c>
      <c r="C283" s="49" t="s">
        <v>394</v>
      </c>
      <c r="D283" s="49" t="s">
        <v>396</v>
      </c>
      <c r="E283" s="51" t="s">
        <v>486</v>
      </c>
      <c r="F283" s="49" t="s">
        <v>156</v>
      </c>
      <c r="G283" s="49"/>
      <c r="H283" s="137">
        <f>'Прил.4'!H283</f>
        <v>6936.1</v>
      </c>
      <c r="I283" s="137">
        <f>'Прил.4'!I283</f>
        <v>6936.1</v>
      </c>
      <c r="J283" s="137">
        <f>'Прил.4'!J283</f>
        <v>100</v>
      </c>
      <c r="K283" s="137">
        <f>'Прил.4'!K283</f>
        <v>0</v>
      </c>
    </row>
    <row r="284" spans="2:11" ht="12.75" hidden="1">
      <c r="B284" s="40" t="s">
        <v>421</v>
      </c>
      <c r="C284" s="49" t="s">
        <v>394</v>
      </c>
      <c r="D284" s="49" t="s">
        <v>396</v>
      </c>
      <c r="E284" s="51" t="s">
        <v>486</v>
      </c>
      <c r="F284" s="49" t="s">
        <v>156</v>
      </c>
      <c r="G284" s="49">
        <v>2</v>
      </c>
      <c r="H284" s="137">
        <f>'Прил.4'!H284</f>
        <v>6936.1</v>
      </c>
      <c r="I284" s="137">
        <f>'Прил.4'!I284</f>
        <v>6936.1</v>
      </c>
      <c r="J284" s="137">
        <f>'Прил.4'!J284</f>
        <v>100</v>
      </c>
      <c r="K284" s="137">
        <f>'Прил.4'!K284</f>
        <v>0</v>
      </c>
    </row>
    <row r="285" spans="2:11" ht="12.75" hidden="1">
      <c r="B285" s="40" t="s">
        <v>570</v>
      </c>
      <c r="C285" s="49" t="s">
        <v>394</v>
      </c>
      <c r="D285" s="49" t="s">
        <v>396</v>
      </c>
      <c r="E285" s="51" t="s">
        <v>486</v>
      </c>
      <c r="F285" s="52">
        <v>612</v>
      </c>
      <c r="G285" s="49"/>
      <c r="H285" s="137">
        <f>'Прил.4'!H285</f>
        <v>100.3</v>
      </c>
      <c r="I285" s="137">
        <f>'Прил.4'!I285</f>
        <v>100.3</v>
      </c>
      <c r="J285" s="137">
        <f>'Прил.4'!J285</f>
        <v>100</v>
      </c>
      <c r="K285" s="137">
        <f>'Прил.4'!K285</f>
        <v>0</v>
      </c>
    </row>
    <row r="286" spans="2:11" ht="12.75" hidden="1">
      <c r="B286" s="40" t="s">
        <v>421</v>
      </c>
      <c r="C286" s="49" t="s">
        <v>394</v>
      </c>
      <c r="D286" s="49" t="s">
        <v>396</v>
      </c>
      <c r="E286" s="51" t="s">
        <v>486</v>
      </c>
      <c r="F286" s="52">
        <v>612</v>
      </c>
      <c r="G286" s="49">
        <v>2</v>
      </c>
      <c r="H286" s="137">
        <f>'Прил.4'!H286</f>
        <v>100.3</v>
      </c>
      <c r="I286" s="137">
        <f>'Прил.4'!I286</f>
        <v>100.3</v>
      </c>
      <c r="J286" s="137">
        <f>'Прил.4'!J286</f>
        <v>100</v>
      </c>
      <c r="K286" s="137">
        <f>'Прил.4'!K286</f>
        <v>0</v>
      </c>
    </row>
    <row r="287" spans="2:11" ht="25.5" hidden="1">
      <c r="B287" s="40" t="s">
        <v>584</v>
      </c>
      <c r="C287" s="49" t="s">
        <v>394</v>
      </c>
      <c r="D287" s="49" t="s">
        <v>396</v>
      </c>
      <c r="E287" s="51" t="s">
        <v>487</v>
      </c>
      <c r="F287" s="52"/>
      <c r="G287" s="49"/>
      <c r="H287" s="137">
        <f>'Прил.4'!H287</f>
        <v>5073.6</v>
      </c>
      <c r="I287" s="137">
        <f>'Прил.4'!I287</f>
        <v>4334.6</v>
      </c>
      <c r="J287" s="137">
        <f>'Прил.4'!J287</f>
        <v>85.43440555029959</v>
      </c>
      <c r="K287" s="137">
        <f>'Прил.4'!K287</f>
        <v>739</v>
      </c>
    </row>
    <row r="288" spans="2:11" ht="25.5" hidden="1">
      <c r="B288" s="40" t="s">
        <v>473</v>
      </c>
      <c r="C288" s="49" t="s">
        <v>394</v>
      </c>
      <c r="D288" s="49" t="s">
        <v>396</v>
      </c>
      <c r="E288" s="51" t="s">
        <v>487</v>
      </c>
      <c r="F288" s="49" t="s">
        <v>474</v>
      </c>
      <c r="G288" s="49"/>
      <c r="H288" s="137">
        <f>'Прил.4'!H288</f>
        <v>5073.6</v>
      </c>
      <c r="I288" s="137">
        <f>'Прил.4'!I288</f>
        <v>4334.6</v>
      </c>
      <c r="J288" s="137">
        <f>'Прил.4'!J288</f>
        <v>85.43440555029959</v>
      </c>
      <c r="K288" s="137">
        <f>'Прил.4'!K288</f>
        <v>739</v>
      </c>
    </row>
    <row r="289" spans="2:11" ht="25.5" hidden="1">
      <c r="B289" s="40" t="s">
        <v>157</v>
      </c>
      <c r="C289" s="49" t="s">
        <v>394</v>
      </c>
      <c r="D289" s="49" t="s">
        <v>396</v>
      </c>
      <c r="E289" s="51" t="s">
        <v>487</v>
      </c>
      <c r="F289" s="49" t="s">
        <v>156</v>
      </c>
      <c r="G289" s="49"/>
      <c r="H289" s="137">
        <f>'Прил.4'!H289</f>
        <v>5073.6</v>
      </c>
      <c r="I289" s="137">
        <f>'Прил.4'!I289</f>
        <v>4334.6</v>
      </c>
      <c r="J289" s="137">
        <f>'Прил.4'!J289</f>
        <v>85.43440555029959</v>
      </c>
      <c r="K289" s="137">
        <f>'Прил.4'!K289</f>
        <v>739</v>
      </c>
    </row>
    <row r="290" spans="2:11" ht="12.75" hidden="1">
      <c r="B290" s="40" t="s">
        <v>421</v>
      </c>
      <c r="C290" s="49" t="s">
        <v>394</v>
      </c>
      <c r="D290" s="49" t="s">
        <v>396</v>
      </c>
      <c r="E290" s="51" t="s">
        <v>487</v>
      </c>
      <c r="F290" s="49" t="s">
        <v>156</v>
      </c>
      <c r="G290" s="49">
        <v>2</v>
      </c>
      <c r="H290" s="137">
        <f>'Прил.4'!H290</f>
        <v>5073.6</v>
      </c>
      <c r="I290" s="137">
        <f>'Прил.4'!I290</f>
        <v>4334.6</v>
      </c>
      <c r="J290" s="137">
        <f>'Прил.4'!J290</f>
        <v>85.43440555029959</v>
      </c>
      <c r="K290" s="137">
        <f>'Прил.4'!K290</f>
        <v>739</v>
      </c>
    </row>
    <row r="291" spans="2:11" ht="38.25" hidden="1">
      <c r="B291" s="50" t="s">
        <v>491</v>
      </c>
      <c r="C291" s="49" t="s">
        <v>394</v>
      </c>
      <c r="D291" s="49" t="s">
        <v>396</v>
      </c>
      <c r="E291" s="51" t="s">
        <v>490</v>
      </c>
      <c r="F291" s="49"/>
      <c r="G291" s="49"/>
      <c r="H291" s="137">
        <f>'Прил.4'!H291</f>
        <v>79.2</v>
      </c>
      <c r="I291" s="137">
        <f>'Прил.4'!I291</f>
        <v>79.2</v>
      </c>
      <c r="J291" s="137">
        <f>'Прил.4'!J291</f>
        <v>100</v>
      </c>
      <c r="K291" s="137">
        <f>'Прил.4'!K291</f>
        <v>0</v>
      </c>
    </row>
    <row r="292" spans="2:11" ht="25.5" hidden="1">
      <c r="B292" s="40" t="s">
        <v>473</v>
      </c>
      <c r="C292" s="49" t="s">
        <v>394</v>
      </c>
      <c r="D292" s="49" t="s">
        <v>396</v>
      </c>
      <c r="E292" s="51" t="s">
        <v>490</v>
      </c>
      <c r="F292" s="49" t="s">
        <v>474</v>
      </c>
      <c r="G292" s="49"/>
      <c r="H292" s="137">
        <f>'Прил.4'!H292</f>
        <v>79.2</v>
      </c>
      <c r="I292" s="137">
        <f>'Прил.4'!I292</f>
        <v>79.2</v>
      </c>
      <c r="J292" s="137">
        <f>'Прил.4'!J292</f>
        <v>100</v>
      </c>
      <c r="K292" s="137">
        <f>'Прил.4'!K292</f>
        <v>0</v>
      </c>
    </row>
    <row r="293" spans="2:11" ht="12.75" hidden="1">
      <c r="B293" s="40" t="s">
        <v>570</v>
      </c>
      <c r="C293" s="49" t="s">
        <v>394</v>
      </c>
      <c r="D293" s="49" t="s">
        <v>396</v>
      </c>
      <c r="E293" s="51" t="s">
        <v>490</v>
      </c>
      <c r="F293" s="49" t="s">
        <v>571</v>
      </c>
      <c r="G293" s="49"/>
      <c r="H293" s="137">
        <f>'Прил.4'!H293</f>
        <v>79.2</v>
      </c>
      <c r="I293" s="137">
        <f>'Прил.4'!I293</f>
        <v>79.2</v>
      </c>
      <c r="J293" s="137">
        <f>'Прил.4'!J293</f>
        <v>100</v>
      </c>
      <c r="K293" s="137">
        <f>'Прил.4'!K293</f>
        <v>0</v>
      </c>
    </row>
    <row r="294" spans="2:11" ht="12.75" hidden="1">
      <c r="B294" s="40" t="s">
        <v>421</v>
      </c>
      <c r="C294" s="49" t="s">
        <v>394</v>
      </c>
      <c r="D294" s="49" t="s">
        <v>396</v>
      </c>
      <c r="E294" s="51" t="s">
        <v>490</v>
      </c>
      <c r="F294" s="49" t="s">
        <v>571</v>
      </c>
      <c r="G294" s="49">
        <v>2</v>
      </c>
      <c r="H294" s="137">
        <f>'Прил.4'!H294</f>
        <v>79.2</v>
      </c>
      <c r="I294" s="137">
        <f>'Прил.4'!I294</f>
        <v>79.2</v>
      </c>
      <c r="J294" s="137">
        <f>'Прил.4'!J294</f>
        <v>100</v>
      </c>
      <c r="K294" s="137">
        <f>'Прил.4'!K294</f>
        <v>0</v>
      </c>
    </row>
    <row r="295" spans="2:11" ht="25.5" hidden="1">
      <c r="B295" s="74" t="s">
        <v>275</v>
      </c>
      <c r="C295" s="49" t="s">
        <v>394</v>
      </c>
      <c r="D295" s="49" t="s">
        <v>396</v>
      </c>
      <c r="E295" s="49" t="s">
        <v>276</v>
      </c>
      <c r="F295" s="52"/>
      <c r="G295" s="49"/>
      <c r="H295" s="137">
        <f>'Прил.4'!H295</f>
        <v>174.9</v>
      </c>
      <c r="I295" s="137">
        <f>'Прил.4'!I295</f>
        <v>23.7</v>
      </c>
      <c r="J295" s="137">
        <f>'Прил.4'!J295</f>
        <v>13.550600343053173</v>
      </c>
      <c r="K295" s="137">
        <f>'Прил.4'!K295</f>
        <v>151.20000000000002</v>
      </c>
    </row>
    <row r="296" spans="2:11" ht="38.25" hidden="1">
      <c r="B296" s="40" t="s">
        <v>277</v>
      </c>
      <c r="C296" s="49" t="s">
        <v>394</v>
      </c>
      <c r="D296" s="49" t="s">
        <v>396</v>
      </c>
      <c r="E296" s="49" t="s">
        <v>278</v>
      </c>
      <c r="F296" s="49"/>
      <c r="G296" s="49"/>
      <c r="H296" s="137">
        <f>'Прил.4'!H296</f>
        <v>174.9</v>
      </c>
      <c r="I296" s="137">
        <f>'Прил.4'!I296</f>
        <v>23.7</v>
      </c>
      <c r="J296" s="137">
        <f>'Прил.4'!J296</f>
        <v>13.550600343053173</v>
      </c>
      <c r="K296" s="137">
        <f>'Прил.4'!K296</f>
        <v>151.20000000000002</v>
      </c>
    </row>
    <row r="297" spans="2:11" ht="38.25" hidden="1">
      <c r="B297" s="40" t="s">
        <v>279</v>
      </c>
      <c r="C297" s="49" t="s">
        <v>394</v>
      </c>
      <c r="D297" s="49" t="s">
        <v>396</v>
      </c>
      <c r="E297" s="49" t="s">
        <v>280</v>
      </c>
      <c r="F297" s="49"/>
      <c r="G297" s="49"/>
      <c r="H297" s="137">
        <f>'Прил.4'!H297</f>
        <v>174.9</v>
      </c>
      <c r="I297" s="137">
        <f>'Прил.4'!I297</f>
        <v>23.7</v>
      </c>
      <c r="J297" s="137">
        <f>'Прил.4'!J297</f>
        <v>13.550600343053173</v>
      </c>
      <c r="K297" s="137">
        <f>'Прил.4'!K297</f>
        <v>151.20000000000002</v>
      </c>
    </row>
    <row r="298" spans="2:11" ht="25.5" hidden="1">
      <c r="B298" s="40" t="s">
        <v>473</v>
      </c>
      <c r="C298" s="49" t="s">
        <v>394</v>
      </c>
      <c r="D298" s="49" t="s">
        <v>396</v>
      </c>
      <c r="E298" s="49" t="s">
        <v>280</v>
      </c>
      <c r="F298" s="49" t="s">
        <v>474</v>
      </c>
      <c r="G298" s="49"/>
      <c r="H298" s="137">
        <f>'Прил.4'!H298</f>
        <v>174.9</v>
      </c>
      <c r="I298" s="137">
        <f>'Прил.4'!I298</f>
        <v>23.7</v>
      </c>
      <c r="J298" s="137">
        <f>'Прил.4'!J298</f>
        <v>13.550600343053173</v>
      </c>
      <c r="K298" s="137">
        <f>'Прил.4'!K298</f>
        <v>151.20000000000002</v>
      </c>
    </row>
    <row r="299" spans="2:11" ht="12.75" hidden="1">
      <c r="B299" s="40" t="s">
        <v>570</v>
      </c>
      <c r="C299" s="49" t="s">
        <v>394</v>
      </c>
      <c r="D299" s="49" t="s">
        <v>396</v>
      </c>
      <c r="E299" s="49" t="s">
        <v>280</v>
      </c>
      <c r="F299" s="52">
        <v>612</v>
      </c>
      <c r="G299" s="49"/>
      <c r="H299" s="137">
        <f>'Прил.4'!H299</f>
        <v>174.9</v>
      </c>
      <c r="I299" s="137">
        <f>'Прил.4'!I299</f>
        <v>23.7</v>
      </c>
      <c r="J299" s="137">
        <f>'Прил.4'!J299</f>
        <v>13.550600343053173</v>
      </c>
      <c r="K299" s="137">
        <f>'Прил.4'!K299</f>
        <v>151.20000000000002</v>
      </c>
    </row>
    <row r="300" spans="2:11" ht="12.75" hidden="1">
      <c r="B300" s="40" t="s">
        <v>421</v>
      </c>
      <c r="C300" s="49" t="s">
        <v>394</v>
      </c>
      <c r="D300" s="49" t="s">
        <v>396</v>
      </c>
      <c r="E300" s="49" t="s">
        <v>280</v>
      </c>
      <c r="F300" s="52">
        <v>612</v>
      </c>
      <c r="G300" s="49">
        <v>2</v>
      </c>
      <c r="H300" s="137">
        <f>'Прил.4'!H300</f>
        <v>174.9</v>
      </c>
      <c r="I300" s="137">
        <f>'Прил.4'!I300</f>
        <v>23.7</v>
      </c>
      <c r="J300" s="137">
        <f>'Прил.4'!J300</f>
        <v>13.550600343053173</v>
      </c>
      <c r="K300" s="137">
        <f>'Прил.4'!K300</f>
        <v>151.20000000000002</v>
      </c>
    </row>
    <row r="301" spans="2:11" ht="25.5" hidden="1">
      <c r="B301" s="40" t="s">
        <v>340</v>
      </c>
      <c r="C301" s="49" t="s">
        <v>394</v>
      </c>
      <c r="D301" s="49" t="s">
        <v>396</v>
      </c>
      <c r="E301" s="51" t="s">
        <v>463</v>
      </c>
      <c r="F301" s="52"/>
      <c r="G301" s="49"/>
      <c r="H301" s="137">
        <f>'Прил.4'!H301</f>
        <v>35</v>
      </c>
      <c r="I301" s="137">
        <f>'Прил.4'!I301</f>
        <v>35</v>
      </c>
      <c r="J301" s="137">
        <f>'Прил.4'!J301</f>
        <v>100</v>
      </c>
      <c r="K301" s="137">
        <f>'Прил.4'!K301</f>
        <v>0</v>
      </c>
    </row>
    <row r="302" spans="2:11" ht="38.25" hidden="1">
      <c r="B302" s="40" t="s">
        <v>343</v>
      </c>
      <c r="C302" s="49" t="s">
        <v>394</v>
      </c>
      <c r="D302" s="49" t="s">
        <v>396</v>
      </c>
      <c r="E302" s="51" t="s">
        <v>488</v>
      </c>
      <c r="F302" s="52"/>
      <c r="G302" s="49"/>
      <c r="H302" s="137">
        <f>'Прил.4'!H302</f>
        <v>35</v>
      </c>
      <c r="I302" s="137">
        <f>'Прил.4'!I302</f>
        <v>35</v>
      </c>
      <c r="J302" s="137">
        <f>'Прил.4'!J302</f>
        <v>100</v>
      </c>
      <c r="K302" s="137">
        <f>'Прил.4'!K302</f>
        <v>0</v>
      </c>
    </row>
    <row r="303" spans="2:11" ht="38.25" hidden="1">
      <c r="B303" s="40" t="s">
        <v>344</v>
      </c>
      <c r="C303" s="49" t="s">
        <v>394</v>
      </c>
      <c r="D303" s="49" t="s">
        <v>396</v>
      </c>
      <c r="E303" s="51" t="s">
        <v>489</v>
      </c>
      <c r="F303" s="52"/>
      <c r="G303" s="49"/>
      <c r="H303" s="137">
        <f>'Прил.4'!H303</f>
        <v>35</v>
      </c>
      <c r="I303" s="137">
        <f>'Прил.4'!I303</f>
        <v>35</v>
      </c>
      <c r="J303" s="137">
        <f>'Прил.4'!J303</f>
        <v>100</v>
      </c>
      <c r="K303" s="137">
        <f>'Прил.4'!K303</f>
        <v>0</v>
      </c>
    </row>
    <row r="304" spans="2:11" ht="25.5" hidden="1">
      <c r="B304" s="40" t="s">
        <v>473</v>
      </c>
      <c r="C304" s="49" t="s">
        <v>394</v>
      </c>
      <c r="D304" s="49" t="s">
        <v>396</v>
      </c>
      <c r="E304" s="51" t="s">
        <v>489</v>
      </c>
      <c r="F304" s="49" t="s">
        <v>474</v>
      </c>
      <c r="G304" s="49"/>
      <c r="H304" s="137">
        <f>'Прил.4'!H304</f>
        <v>35</v>
      </c>
      <c r="I304" s="137">
        <f>'Прил.4'!I304</f>
        <v>35</v>
      </c>
      <c r="J304" s="137">
        <f>'Прил.4'!J304</f>
        <v>100</v>
      </c>
      <c r="K304" s="137">
        <f>'Прил.4'!K304</f>
        <v>0</v>
      </c>
    </row>
    <row r="305" spans="2:11" ht="12.75" hidden="1">
      <c r="B305" s="40" t="s">
        <v>570</v>
      </c>
      <c r="C305" s="49" t="s">
        <v>394</v>
      </c>
      <c r="D305" s="49" t="s">
        <v>396</v>
      </c>
      <c r="E305" s="51" t="s">
        <v>489</v>
      </c>
      <c r="F305" s="52">
        <v>612</v>
      </c>
      <c r="G305" s="49"/>
      <c r="H305" s="137">
        <f>'Прил.4'!H305</f>
        <v>35</v>
      </c>
      <c r="I305" s="137">
        <f>'Прил.4'!I305</f>
        <v>35</v>
      </c>
      <c r="J305" s="137">
        <f>'Прил.4'!J305</f>
        <v>100</v>
      </c>
      <c r="K305" s="137">
        <f>'Прил.4'!K305</f>
        <v>0</v>
      </c>
    </row>
    <row r="306" spans="2:11" ht="12.75" hidden="1">
      <c r="B306" s="40" t="s">
        <v>421</v>
      </c>
      <c r="C306" s="49" t="s">
        <v>394</v>
      </c>
      <c r="D306" s="49" t="s">
        <v>396</v>
      </c>
      <c r="E306" s="51" t="s">
        <v>489</v>
      </c>
      <c r="F306" s="52">
        <v>612</v>
      </c>
      <c r="G306" s="49">
        <v>2</v>
      </c>
      <c r="H306" s="137">
        <f>'Прил.4'!H306</f>
        <v>35</v>
      </c>
      <c r="I306" s="137">
        <f>'Прил.4'!I306</f>
        <v>35</v>
      </c>
      <c r="J306" s="137">
        <f>'Прил.4'!J306</f>
        <v>100</v>
      </c>
      <c r="K306" s="137">
        <f>'Прил.4'!K306</f>
        <v>0</v>
      </c>
    </row>
    <row r="307" spans="2:11" ht="25.5" hidden="1">
      <c r="B307" s="40" t="s">
        <v>345</v>
      </c>
      <c r="C307" s="157" t="s">
        <v>394</v>
      </c>
      <c r="D307" s="157" t="s">
        <v>396</v>
      </c>
      <c r="E307" s="157" t="s">
        <v>346</v>
      </c>
      <c r="F307" s="52"/>
      <c r="G307" s="49"/>
      <c r="H307" s="137">
        <f>'Прил.4'!H307</f>
        <v>66401.8</v>
      </c>
      <c r="I307" s="137">
        <f>'Прил.4'!I307</f>
        <v>46397.6</v>
      </c>
      <c r="J307" s="137">
        <f>'Прил.4'!J307</f>
        <v>69.87400943950314</v>
      </c>
      <c r="K307" s="137">
        <f>'Прил.4'!K307</f>
        <v>20004.200000000004</v>
      </c>
    </row>
    <row r="308" spans="2:11" ht="38.25" hidden="1">
      <c r="B308" s="40" t="s">
        <v>347</v>
      </c>
      <c r="C308" s="157" t="s">
        <v>394</v>
      </c>
      <c r="D308" s="157" t="s">
        <v>396</v>
      </c>
      <c r="E308" s="157" t="s">
        <v>348</v>
      </c>
      <c r="F308" s="52"/>
      <c r="G308" s="49"/>
      <c r="H308" s="137">
        <f>'Прил.4'!H308</f>
        <v>64139.7</v>
      </c>
      <c r="I308" s="137">
        <f>'Прил.4'!I308</f>
        <v>45124.4</v>
      </c>
      <c r="J308" s="137">
        <f>'Прил.4'!J308</f>
        <v>70.35330692223381</v>
      </c>
      <c r="K308" s="137">
        <f>'Прил.4'!K308</f>
        <v>19015.299999999996</v>
      </c>
    </row>
    <row r="309" spans="2:11" ht="51" hidden="1">
      <c r="B309" s="67" t="s">
        <v>15</v>
      </c>
      <c r="C309" s="157" t="s">
        <v>394</v>
      </c>
      <c r="D309" s="157" t="s">
        <v>396</v>
      </c>
      <c r="E309" s="157" t="s">
        <v>618</v>
      </c>
      <c r="F309" s="157"/>
      <c r="G309" s="49"/>
      <c r="H309" s="137">
        <f>'Прил.4'!H309</f>
        <v>1412.1</v>
      </c>
      <c r="I309" s="137">
        <f>'Прил.4'!I309</f>
        <v>931.4</v>
      </c>
      <c r="J309" s="137">
        <f>'Прил.4'!J309</f>
        <v>65.95850152255505</v>
      </c>
      <c r="K309" s="137">
        <f>'Прил.4'!K309</f>
        <v>480.69999999999993</v>
      </c>
    </row>
    <row r="310" spans="2:11" ht="25.5" hidden="1">
      <c r="B310" s="40" t="s">
        <v>473</v>
      </c>
      <c r="C310" s="157" t="s">
        <v>394</v>
      </c>
      <c r="D310" s="157" t="s">
        <v>396</v>
      </c>
      <c r="E310" s="157" t="s">
        <v>618</v>
      </c>
      <c r="F310" s="157" t="s">
        <v>474</v>
      </c>
      <c r="G310" s="49"/>
      <c r="H310" s="137">
        <f>'Прил.4'!H310</f>
        <v>1412.1</v>
      </c>
      <c r="I310" s="137">
        <f>'Прил.4'!I310</f>
        <v>931.4</v>
      </c>
      <c r="J310" s="137">
        <f>'Прил.4'!J310</f>
        <v>65.95850152255505</v>
      </c>
      <c r="K310" s="137">
        <f>'Прил.4'!K310</f>
        <v>480.69999999999993</v>
      </c>
    </row>
    <row r="311" spans="2:11" ht="38.25" hidden="1">
      <c r="B311" s="67" t="s">
        <v>355</v>
      </c>
      <c r="C311" s="157" t="s">
        <v>394</v>
      </c>
      <c r="D311" s="157" t="s">
        <v>396</v>
      </c>
      <c r="E311" s="157" t="s">
        <v>618</v>
      </c>
      <c r="F311" s="157" t="s">
        <v>156</v>
      </c>
      <c r="G311" s="49"/>
      <c r="H311" s="137">
        <f>'Прил.4'!H311</f>
        <v>1412.1</v>
      </c>
      <c r="I311" s="137">
        <f>'Прил.4'!I311</f>
        <v>931.4</v>
      </c>
      <c r="J311" s="137">
        <f>'Прил.4'!J311</f>
        <v>65.95850152255505</v>
      </c>
      <c r="K311" s="137">
        <f>'Прил.4'!K311</f>
        <v>480.69999999999993</v>
      </c>
    </row>
    <row r="312" spans="2:11" ht="12.75" hidden="1">
      <c r="B312" s="40" t="s">
        <v>409</v>
      </c>
      <c r="C312" s="157" t="s">
        <v>394</v>
      </c>
      <c r="D312" s="157" t="s">
        <v>396</v>
      </c>
      <c r="E312" s="157" t="s">
        <v>618</v>
      </c>
      <c r="F312" s="157" t="s">
        <v>156</v>
      </c>
      <c r="G312" s="49" t="s">
        <v>311</v>
      </c>
      <c r="H312" s="137">
        <f>'Прил.4'!H312</f>
        <v>1412.1</v>
      </c>
      <c r="I312" s="137">
        <f>'Прил.4'!I312</f>
        <v>931.4</v>
      </c>
      <c r="J312" s="137">
        <f>'Прил.4'!J312</f>
        <v>65.95850152255505</v>
      </c>
      <c r="K312" s="137">
        <f>'Прил.4'!K312</f>
        <v>480.69999999999993</v>
      </c>
    </row>
    <row r="313" spans="2:11" ht="102" hidden="1">
      <c r="B313" s="67" t="s">
        <v>16</v>
      </c>
      <c r="C313" s="157" t="s">
        <v>394</v>
      </c>
      <c r="D313" s="157" t="s">
        <v>396</v>
      </c>
      <c r="E313" s="157" t="s">
        <v>619</v>
      </c>
      <c r="F313" s="52"/>
      <c r="G313" s="49"/>
      <c r="H313" s="137">
        <f>'Прил.4'!H313</f>
        <v>42866.9</v>
      </c>
      <c r="I313" s="137">
        <f>'Прил.4'!I313</f>
        <v>29401.9</v>
      </c>
      <c r="J313" s="137">
        <f>'Прил.4'!J313</f>
        <v>68.58881794578102</v>
      </c>
      <c r="K313" s="137">
        <f>'Прил.4'!K313</f>
        <v>13465</v>
      </c>
    </row>
    <row r="314" spans="2:11" ht="25.5" hidden="1">
      <c r="B314" s="40" t="s">
        <v>473</v>
      </c>
      <c r="C314" s="157" t="s">
        <v>394</v>
      </c>
      <c r="D314" s="157" t="s">
        <v>396</v>
      </c>
      <c r="E314" s="157" t="s">
        <v>619</v>
      </c>
      <c r="F314" s="52">
        <v>600</v>
      </c>
      <c r="G314" s="49"/>
      <c r="H314" s="137">
        <f>'Прил.4'!H314</f>
        <v>42866.9</v>
      </c>
      <c r="I314" s="137">
        <f>'Прил.4'!I314</f>
        <v>29401.9</v>
      </c>
      <c r="J314" s="137">
        <f>'Прил.4'!J314</f>
        <v>68.58881794578102</v>
      </c>
      <c r="K314" s="137">
        <f>'Прил.4'!K314</f>
        <v>13465</v>
      </c>
    </row>
    <row r="315" spans="2:11" ht="38.25" hidden="1">
      <c r="B315" s="67" t="s">
        <v>355</v>
      </c>
      <c r="C315" s="157" t="s">
        <v>394</v>
      </c>
      <c r="D315" s="157" t="s">
        <v>396</v>
      </c>
      <c r="E315" s="157" t="s">
        <v>619</v>
      </c>
      <c r="F315" s="52">
        <v>611</v>
      </c>
      <c r="G315" s="49"/>
      <c r="H315" s="137">
        <f>'Прил.4'!H315</f>
        <v>42866.9</v>
      </c>
      <c r="I315" s="137">
        <f>'Прил.4'!I315</f>
        <v>29401.9</v>
      </c>
      <c r="J315" s="137">
        <f>'Прил.4'!J315</f>
        <v>68.58881794578102</v>
      </c>
      <c r="K315" s="137">
        <f>'Прил.4'!K315</f>
        <v>13465</v>
      </c>
    </row>
    <row r="316" spans="2:11" ht="12.75" hidden="1">
      <c r="B316" s="40" t="s">
        <v>409</v>
      </c>
      <c r="C316" s="157" t="s">
        <v>394</v>
      </c>
      <c r="D316" s="157" t="s">
        <v>396</v>
      </c>
      <c r="E316" s="157" t="s">
        <v>619</v>
      </c>
      <c r="F316" s="52">
        <v>611</v>
      </c>
      <c r="G316" s="49" t="s">
        <v>311</v>
      </c>
      <c r="H316" s="137">
        <f>'Прил.4'!H316</f>
        <v>42866.9</v>
      </c>
      <c r="I316" s="137">
        <f>'Прил.4'!I316</f>
        <v>29401.9</v>
      </c>
      <c r="J316" s="137">
        <f>'Прил.4'!J316</f>
        <v>68.58881794578102</v>
      </c>
      <c r="K316" s="137">
        <f>'Прил.4'!K316</f>
        <v>13465</v>
      </c>
    </row>
    <row r="317" spans="2:11" ht="63.75" hidden="1">
      <c r="B317" s="67" t="s">
        <v>17</v>
      </c>
      <c r="C317" s="157" t="s">
        <v>394</v>
      </c>
      <c r="D317" s="157" t="s">
        <v>396</v>
      </c>
      <c r="E317" s="157" t="s">
        <v>620</v>
      </c>
      <c r="F317" s="157"/>
      <c r="G317" s="157"/>
      <c r="H317" s="137">
        <f>'Прил.4'!H317</f>
        <v>2590.2</v>
      </c>
      <c r="I317" s="137">
        <f>'Прил.4'!I317</f>
        <v>1352</v>
      </c>
      <c r="J317" s="137">
        <f>'Прил.4'!J317</f>
        <v>52.19674156435797</v>
      </c>
      <c r="K317" s="137">
        <f>'Прил.4'!K317</f>
        <v>1238.1999999999998</v>
      </c>
    </row>
    <row r="318" spans="2:11" ht="25.5" hidden="1">
      <c r="B318" s="40" t="s">
        <v>473</v>
      </c>
      <c r="C318" s="157" t="s">
        <v>394</v>
      </c>
      <c r="D318" s="157" t="s">
        <v>396</v>
      </c>
      <c r="E318" s="157" t="s">
        <v>620</v>
      </c>
      <c r="F318" s="157" t="s">
        <v>474</v>
      </c>
      <c r="G318" s="157"/>
      <c r="H318" s="137">
        <f>'Прил.4'!H318</f>
        <v>2590.2</v>
      </c>
      <c r="I318" s="137">
        <f>'Прил.4'!I318</f>
        <v>1352</v>
      </c>
      <c r="J318" s="137">
        <f>'Прил.4'!J318</f>
        <v>52.19674156435797</v>
      </c>
      <c r="K318" s="137">
        <f>'Прил.4'!K318</f>
        <v>1238.1999999999998</v>
      </c>
    </row>
    <row r="319" spans="2:11" ht="38.25" hidden="1">
      <c r="B319" s="67" t="s">
        <v>355</v>
      </c>
      <c r="C319" s="157" t="s">
        <v>394</v>
      </c>
      <c r="D319" s="157" t="s">
        <v>396</v>
      </c>
      <c r="E319" s="157" t="s">
        <v>620</v>
      </c>
      <c r="F319" s="157" t="s">
        <v>156</v>
      </c>
      <c r="G319" s="157"/>
      <c r="H319" s="137">
        <f>'Прил.4'!H319</f>
        <v>2590.2</v>
      </c>
      <c r="I319" s="137">
        <f>'Прил.4'!I319</f>
        <v>1352</v>
      </c>
      <c r="J319" s="137">
        <f>'Прил.4'!J319</f>
        <v>52.19674156435797</v>
      </c>
      <c r="K319" s="137">
        <f>'Прил.4'!K319</f>
        <v>1238.1999999999998</v>
      </c>
    </row>
    <row r="320" spans="2:11" ht="12.75" hidden="1">
      <c r="B320" s="40" t="s">
        <v>409</v>
      </c>
      <c r="C320" s="157" t="s">
        <v>394</v>
      </c>
      <c r="D320" s="157" t="s">
        <v>396</v>
      </c>
      <c r="E320" s="157" t="s">
        <v>620</v>
      </c>
      <c r="F320" s="157" t="s">
        <v>156</v>
      </c>
      <c r="G320" s="157" t="s">
        <v>311</v>
      </c>
      <c r="H320" s="137">
        <f>'Прил.4'!H320</f>
        <v>2590.2</v>
      </c>
      <c r="I320" s="137">
        <f>'Прил.4'!I320</f>
        <v>1352</v>
      </c>
      <c r="J320" s="137">
        <f>'Прил.4'!J320</f>
        <v>52.19674156435797</v>
      </c>
      <c r="K320" s="137">
        <f>'Прил.4'!K320</f>
        <v>1238.1999999999998</v>
      </c>
    </row>
    <row r="321" spans="2:11" ht="38.25" hidden="1">
      <c r="B321" s="67" t="s">
        <v>349</v>
      </c>
      <c r="C321" s="157" t="s">
        <v>394</v>
      </c>
      <c r="D321" s="157" t="s">
        <v>396</v>
      </c>
      <c r="E321" s="157" t="s">
        <v>350</v>
      </c>
      <c r="F321" s="157"/>
      <c r="G321" s="49"/>
      <c r="H321" s="137">
        <f>'Прил.4'!H321</f>
        <v>17270.5</v>
      </c>
      <c r="I321" s="137">
        <f>'Прил.4'!I321</f>
        <v>13439.1</v>
      </c>
      <c r="J321" s="137">
        <f>'Прил.4'!J321</f>
        <v>77.81534987406272</v>
      </c>
      <c r="K321" s="137">
        <f>'Прил.4'!K321</f>
        <v>3831.3999999999996</v>
      </c>
    </row>
    <row r="322" spans="2:11" ht="25.5" hidden="1">
      <c r="B322" s="40" t="s">
        <v>473</v>
      </c>
      <c r="C322" s="157" t="s">
        <v>394</v>
      </c>
      <c r="D322" s="157" t="s">
        <v>396</v>
      </c>
      <c r="E322" s="157" t="s">
        <v>350</v>
      </c>
      <c r="F322" s="157" t="s">
        <v>474</v>
      </c>
      <c r="G322" s="49"/>
      <c r="H322" s="137">
        <f>'Прил.4'!H322</f>
        <v>17270.5</v>
      </c>
      <c r="I322" s="137">
        <f>'Прил.4'!I322</f>
        <v>13439.1</v>
      </c>
      <c r="J322" s="137">
        <f>'Прил.4'!J322</f>
        <v>77.81534987406272</v>
      </c>
      <c r="K322" s="137">
        <f>'Прил.4'!K322</f>
        <v>3831.3999999999996</v>
      </c>
    </row>
    <row r="323" spans="2:11" ht="38.25" hidden="1">
      <c r="B323" s="67" t="s">
        <v>355</v>
      </c>
      <c r="C323" s="157" t="s">
        <v>394</v>
      </c>
      <c r="D323" s="157" t="s">
        <v>396</v>
      </c>
      <c r="E323" s="157" t="s">
        <v>350</v>
      </c>
      <c r="F323" s="157" t="s">
        <v>156</v>
      </c>
      <c r="G323" s="49"/>
      <c r="H323" s="137">
        <f>'Прил.4'!H323</f>
        <v>16573.7</v>
      </c>
      <c r="I323" s="137">
        <f>'Прил.4'!I323</f>
        <v>13274.6</v>
      </c>
      <c r="J323" s="137">
        <f>'Прил.4'!J323</f>
        <v>80.09436637564333</v>
      </c>
      <c r="K323" s="137">
        <f>'Прил.4'!K323</f>
        <v>3299.1000000000004</v>
      </c>
    </row>
    <row r="324" spans="2:11" ht="12.75" hidden="1">
      <c r="B324" s="40" t="s">
        <v>421</v>
      </c>
      <c r="C324" s="157" t="s">
        <v>394</v>
      </c>
      <c r="D324" s="157" t="s">
        <v>396</v>
      </c>
      <c r="E324" s="157" t="s">
        <v>350</v>
      </c>
      <c r="F324" s="157" t="s">
        <v>156</v>
      </c>
      <c r="G324" s="49" t="s">
        <v>414</v>
      </c>
      <c r="H324" s="137">
        <f>'Прил.4'!H324</f>
        <v>16573.7</v>
      </c>
      <c r="I324" s="137">
        <f>'Прил.4'!I324</f>
        <v>13274.6</v>
      </c>
      <c r="J324" s="137">
        <f>'Прил.4'!J324</f>
        <v>80.09436637564333</v>
      </c>
      <c r="K324" s="137">
        <f>'Прил.4'!K324</f>
        <v>3299.1000000000004</v>
      </c>
    </row>
    <row r="325" spans="2:11" ht="12.75" hidden="1">
      <c r="B325" s="40" t="s">
        <v>570</v>
      </c>
      <c r="C325" s="157" t="s">
        <v>394</v>
      </c>
      <c r="D325" s="157" t="s">
        <v>396</v>
      </c>
      <c r="E325" s="157" t="s">
        <v>350</v>
      </c>
      <c r="F325" s="157" t="s">
        <v>571</v>
      </c>
      <c r="G325" s="49"/>
      <c r="H325" s="137">
        <f>'Прил.4'!H325</f>
        <v>696.8</v>
      </c>
      <c r="I325" s="137">
        <f>'Прил.4'!I325</f>
        <v>164.5</v>
      </c>
      <c r="J325" s="137">
        <f>'Прил.4'!J325</f>
        <v>23.60792192881745</v>
      </c>
      <c r="K325" s="137">
        <f>'Прил.4'!K325</f>
        <v>532.3</v>
      </c>
    </row>
    <row r="326" spans="2:11" ht="12.75" hidden="1">
      <c r="B326" s="40" t="s">
        <v>421</v>
      </c>
      <c r="C326" s="157" t="s">
        <v>394</v>
      </c>
      <c r="D326" s="157" t="s">
        <v>396</v>
      </c>
      <c r="E326" s="157" t="s">
        <v>350</v>
      </c>
      <c r="F326" s="52">
        <v>612</v>
      </c>
      <c r="G326" s="49" t="s">
        <v>414</v>
      </c>
      <c r="H326" s="137">
        <f>'Прил.4'!H326</f>
        <v>696.8</v>
      </c>
      <c r="I326" s="137">
        <f>'Прил.4'!I326</f>
        <v>164.5</v>
      </c>
      <c r="J326" s="137">
        <f>'Прил.4'!J326</f>
        <v>23.60792192881745</v>
      </c>
      <c r="K326" s="137">
        <f>'Прил.4'!K326</f>
        <v>532.3</v>
      </c>
    </row>
    <row r="327" spans="2:11" ht="38.25" hidden="1">
      <c r="B327" s="67" t="s">
        <v>621</v>
      </c>
      <c r="C327" s="157" t="s">
        <v>394</v>
      </c>
      <c r="D327" s="157" t="s">
        <v>396</v>
      </c>
      <c r="E327" s="157" t="s">
        <v>622</v>
      </c>
      <c r="F327" s="52"/>
      <c r="G327" s="49"/>
      <c r="H327" s="137">
        <f>'Прил.4'!H327</f>
        <v>2262.1</v>
      </c>
      <c r="I327" s="137">
        <f>'Прил.4'!I327</f>
        <v>1273.2</v>
      </c>
      <c r="J327" s="137">
        <f>'Прил.4'!J327</f>
        <v>56.28398390875735</v>
      </c>
      <c r="K327" s="137">
        <f>'Прил.4'!K327</f>
        <v>988.8999999999999</v>
      </c>
    </row>
    <row r="328" spans="2:11" ht="38.25" hidden="1">
      <c r="B328" s="67" t="s">
        <v>623</v>
      </c>
      <c r="C328" s="157" t="s">
        <v>394</v>
      </c>
      <c r="D328" s="157" t="s">
        <v>396</v>
      </c>
      <c r="E328" s="157" t="s">
        <v>624</v>
      </c>
      <c r="F328" s="157"/>
      <c r="G328" s="157"/>
      <c r="H328" s="137">
        <f>'Прил.4'!H328</f>
        <v>2262.1</v>
      </c>
      <c r="I328" s="137">
        <f>'Прил.4'!I328</f>
        <v>1273.2</v>
      </c>
      <c r="J328" s="137">
        <f>'Прил.4'!J328</f>
        <v>56.28398390875735</v>
      </c>
      <c r="K328" s="137">
        <f>'Прил.4'!K328</f>
        <v>988.8999999999999</v>
      </c>
    </row>
    <row r="329" spans="2:11" ht="25.5" hidden="1">
      <c r="B329" s="40" t="s">
        <v>473</v>
      </c>
      <c r="C329" s="157" t="s">
        <v>394</v>
      </c>
      <c r="D329" s="157" t="s">
        <v>396</v>
      </c>
      <c r="E329" s="157" t="s">
        <v>624</v>
      </c>
      <c r="F329" s="157" t="s">
        <v>474</v>
      </c>
      <c r="G329" s="157"/>
      <c r="H329" s="137">
        <f>'Прил.4'!H329</f>
        <v>2262.1</v>
      </c>
      <c r="I329" s="137">
        <f>'Прил.4'!I329</f>
        <v>1273.2</v>
      </c>
      <c r="J329" s="137">
        <f>'Прил.4'!J329</f>
        <v>56.28398390875735</v>
      </c>
      <c r="K329" s="137">
        <f>'Прил.4'!K329</f>
        <v>988.8999999999999</v>
      </c>
    </row>
    <row r="330" spans="2:11" ht="38.25" hidden="1">
      <c r="B330" s="67" t="s">
        <v>355</v>
      </c>
      <c r="C330" s="157" t="s">
        <v>394</v>
      </c>
      <c r="D330" s="157" t="s">
        <v>396</v>
      </c>
      <c r="E330" s="157" t="s">
        <v>624</v>
      </c>
      <c r="F330" s="157" t="s">
        <v>156</v>
      </c>
      <c r="G330" s="157"/>
      <c r="H330" s="137">
        <f>'Прил.4'!H330</f>
        <v>2262.1</v>
      </c>
      <c r="I330" s="137">
        <f>'Прил.4'!I330</f>
        <v>1273.2</v>
      </c>
      <c r="J330" s="137">
        <f>'Прил.4'!J330</f>
        <v>56.28398390875735</v>
      </c>
      <c r="K330" s="137">
        <f>'Прил.4'!K330</f>
        <v>988.8999999999999</v>
      </c>
    </row>
    <row r="331" spans="2:11" ht="12.75" hidden="1">
      <c r="B331" s="40" t="s">
        <v>421</v>
      </c>
      <c r="C331" s="157" t="s">
        <v>394</v>
      </c>
      <c r="D331" s="157" t="s">
        <v>396</v>
      </c>
      <c r="E331" s="157" t="s">
        <v>624</v>
      </c>
      <c r="F331" s="157" t="s">
        <v>156</v>
      </c>
      <c r="G331" s="49" t="s">
        <v>414</v>
      </c>
      <c r="H331" s="137">
        <f>'Прил.4'!H331</f>
        <v>2262.1</v>
      </c>
      <c r="I331" s="137">
        <f>'Прил.4'!I331</f>
        <v>1273.2</v>
      </c>
      <c r="J331" s="137">
        <f>'Прил.4'!J331</f>
        <v>56.28398390875735</v>
      </c>
      <c r="K331" s="137">
        <f>'Прил.4'!K331</f>
        <v>988.8999999999999</v>
      </c>
    </row>
    <row r="332" spans="2:11" ht="12.75">
      <c r="B332" s="40" t="s">
        <v>26</v>
      </c>
      <c r="C332" s="49" t="s">
        <v>394</v>
      </c>
      <c r="D332" s="49" t="s">
        <v>397</v>
      </c>
      <c r="E332" s="49"/>
      <c r="F332" s="49"/>
      <c r="G332" s="49"/>
      <c r="H332" s="137">
        <f>'Прил.4'!H332</f>
        <v>1313.4</v>
      </c>
      <c r="I332" s="137">
        <f>'Прил.4'!I332</f>
        <v>1041.8999999999999</v>
      </c>
      <c r="J332" s="137">
        <f>'Прил.4'!J332</f>
        <v>79.32846048423936</v>
      </c>
      <c r="K332" s="137">
        <f>'Прил.4'!K332</f>
        <v>271.5000000000002</v>
      </c>
    </row>
    <row r="333" spans="2:11" ht="12.75" hidden="1">
      <c r="B333" s="50" t="s">
        <v>422</v>
      </c>
      <c r="C333" s="49" t="s">
        <v>394</v>
      </c>
      <c r="D333" s="49" t="s">
        <v>397</v>
      </c>
      <c r="E333" s="51" t="s">
        <v>423</v>
      </c>
      <c r="F333" s="48"/>
      <c r="G333" s="48"/>
      <c r="H333" s="137">
        <f>'Прил.4'!H333</f>
        <v>83.7</v>
      </c>
      <c r="I333" s="137">
        <f>'Прил.4'!I333</f>
        <v>67</v>
      </c>
      <c r="J333" s="137">
        <f>'Прил.4'!J333</f>
        <v>80.04778972520907</v>
      </c>
      <c r="K333" s="137">
        <f>'Прил.4'!K333</f>
        <v>16.700000000000003</v>
      </c>
    </row>
    <row r="334" spans="2:11" ht="25.5" hidden="1">
      <c r="B334" s="50" t="s">
        <v>625</v>
      </c>
      <c r="C334" s="49" t="s">
        <v>394</v>
      </c>
      <c r="D334" s="49" t="s">
        <v>397</v>
      </c>
      <c r="E334" s="51" t="s">
        <v>626</v>
      </c>
      <c r="F334" s="51"/>
      <c r="G334" s="51"/>
      <c r="H334" s="137">
        <f>'Прил.4'!H334</f>
        <v>83.7</v>
      </c>
      <c r="I334" s="137">
        <f>'Прил.4'!I334</f>
        <v>67</v>
      </c>
      <c r="J334" s="137">
        <f>'Прил.4'!J334</f>
        <v>80.04778972520907</v>
      </c>
      <c r="K334" s="137">
        <f>'Прил.4'!K334</f>
        <v>16.700000000000003</v>
      </c>
    </row>
    <row r="335" spans="2:11" ht="12.75" hidden="1">
      <c r="B335" s="50" t="s">
        <v>511</v>
      </c>
      <c r="C335" s="49" t="s">
        <v>394</v>
      </c>
      <c r="D335" s="49" t="s">
        <v>397</v>
      </c>
      <c r="E335" s="51" t="s">
        <v>626</v>
      </c>
      <c r="F335" s="51">
        <v>300</v>
      </c>
      <c r="G335" s="51"/>
      <c r="H335" s="137">
        <f>'Прил.4'!H335</f>
        <v>83.7</v>
      </c>
      <c r="I335" s="137">
        <f>'Прил.4'!I335</f>
        <v>67</v>
      </c>
      <c r="J335" s="137">
        <f>'Прил.4'!J335</f>
        <v>80.04778972520907</v>
      </c>
      <c r="K335" s="137">
        <f>'Прил.4'!K335</f>
        <v>16.700000000000003</v>
      </c>
    </row>
    <row r="336" spans="2:11" ht="12.75" hidden="1">
      <c r="B336" s="50" t="s">
        <v>82</v>
      </c>
      <c r="C336" s="49" t="s">
        <v>394</v>
      </c>
      <c r="D336" s="49" t="s">
        <v>397</v>
      </c>
      <c r="E336" s="51" t="s">
        <v>626</v>
      </c>
      <c r="F336" s="51">
        <v>320</v>
      </c>
      <c r="G336" s="51"/>
      <c r="H336" s="137">
        <f>'Прил.4'!H336</f>
        <v>83.7</v>
      </c>
      <c r="I336" s="137">
        <f>'Прил.4'!I336</f>
        <v>67</v>
      </c>
      <c r="J336" s="137">
        <f>'Прил.4'!J336</f>
        <v>80.04778972520907</v>
      </c>
      <c r="K336" s="137">
        <f>'Прил.4'!K336</f>
        <v>16.700000000000003</v>
      </c>
    </row>
    <row r="337" spans="2:11" ht="12.75" hidden="1">
      <c r="B337" s="40" t="s">
        <v>409</v>
      </c>
      <c r="C337" s="49" t="s">
        <v>394</v>
      </c>
      <c r="D337" s="49" t="s">
        <v>397</v>
      </c>
      <c r="E337" s="51" t="s">
        <v>626</v>
      </c>
      <c r="F337" s="51">
        <v>320</v>
      </c>
      <c r="G337" s="51">
        <v>3</v>
      </c>
      <c r="H337" s="137">
        <f>'Прил.4'!H337</f>
        <v>83.7</v>
      </c>
      <c r="I337" s="137">
        <f>'Прил.4'!I337</f>
        <v>67</v>
      </c>
      <c r="J337" s="137">
        <f>'Прил.4'!J337</f>
        <v>80.04778972520907</v>
      </c>
      <c r="K337" s="137">
        <f>'Прил.4'!K337</f>
        <v>16.700000000000003</v>
      </c>
    </row>
    <row r="338" spans="2:11" ht="25.5" hidden="1">
      <c r="B338" s="40" t="s">
        <v>512</v>
      </c>
      <c r="C338" s="49" t="s">
        <v>394</v>
      </c>
      <c r="D338" s="49" t="s">
        <v>397</v>
      </c>
      <c r="E338" s="51" t="s">
        <v>513</v>
      </c>
      <c r="F338" s="49"/>
      <c r="G338" s="49"/>
      <c r="H338" s="137">
        <f>'Прил.4'!H338</f>
        <v>7</v>
      </c>
      <c r="I338" s="137">
        <f>'Прил.4'!I338</f>
        <v>7</v>
      </c>
      <c r="J338" s="137">
        <f>'Прил.4'!J338</f>
        <v>100</v>
      </c>
      <c r="K338" s="137">
        <f>'Прил.4'!K338</f>
        <v>0</v>
      </c>
    </row>
    <row r="339" spans="2:11" ht="38.25" hidden="1">
      <c r="B339" s="40" t="s">
        <v>514</v>
      </c>
      <c r="C339" s="49" t="s">
        <v>394</v>
      </c>
      <c r="D339" s="49" t="s">
        <v>397</v>
      </c>
      <c r="E339" s="51" t="s">
        <v>515</v>
      </c>
      <c r="F339" s="49"/>
      <c r="G339" s="49"/>
      <c r="H339" s="137">
        <f>'Прил.4'!H339</f>
        <v>1</v>
      </c>
      <c r="I339" s="137">
        <f>'Прил.4'!I339</f>
        <v>1</v>
      </c>
      <c r="J339" s="137">
        <f>'Прил.4'!J339</f>
        <v>100</v>
      </c>
      <c r="K339" s="137">
        <f>'Прил.4'!K339</f>
        <v>0</v>
      </c>
    </row>
    <row r="340" spans="2:11" ht="38.25" hidden="1">
      <c r="B340" s="40" t="s">
        <v>516</v>
      </c>
      <c r="C340" s="49" t="s">
        <v>394</v>
      </c>
      <c r="D340" s="49" t="s">
        <v>397</v>
      </c>
      <c r="E340" s="51" t="s">
        <v>517</v>
      </c>
      <c r="F340" s="52"/>
      <c r="G340" s="49"/>
      <c r="H340" s="137">
        <f>'Прил.4'!H340</f>
        <v>1</v>
      </c>
      <c r="I340" s="137">
        <f>'Прил.4'!I340</f>
        <v>1</v>
      </c>
      <c r="J340" s="137">
        <f>'Прил.4'!J340</f>
        <v>100</v>
      </c>
      <c r="K340" s="137">
        <f>'Прил.4'!K340</f>
        <v>0</v>
      </c>
    </row>
    <row r="341" spans="2:11" ht="12.75" hidden="1">
      <c r="B341" s="50" t="s">
        <v>432</v>
      </c>
      <c r="C341" s="49" t="s">
        <v>394</v>
      </c>
      <c r="D341" s="49" t="s">
        <v>397</v>
      </c>
      <c r="E341" s="51" t="s">
        <v>517</v>
      </c>
      <c r="F341" s="49" t="s">
        <v>433</v>
      </c>
      <c r="G341" s="49"/>
      <c r="H341" s="137">
        <f>'Прил.4'!H341</f>
        <v>1</v>
      </c>
      <c r="I341" s="137">
        <f>'Прил.4'!I341</f>
        <v>1</v>
      </c>
      <c r="J341" s="137">
        <f>'Прил.4'!J341</f>
        <v>100</v>
      </c>
      <c r="K341" s="137">
        <f>'Прил.4'!K341</f>
        <v>0</v>
      </c>
    </row>
    <row r="342" spans="2:11" ht="12.75" hidden="1">
      <c r="B342" s="50" t="s">
        <v>434</v>
      </c>
      <c r="C342" s="49" t="s">
        <v>394</v>
      </c>
      <c r="D342" s="49" t="s">
        <v>397</v>
      </c>
      <c r="E342" s="51" t="s">
        <v>517</v>
      </c>
      <c r="F342" s="49" t="s">
        <v>435</v>
      </c>
      <c r="G342" s="49"/>
      <c r="H342" s="137">
        <f>'Прил.4'!H342</f>
        <v>1</v>
      </c>
      <c r="I342" s="137">
        <f>'Прил.4'!I342</f>
        <v>1</v>
      </c>
      <c r="J342" s="137">
        <f>'Прил.4'!J342</f>
        <v>100</v>
      </c>
      <c r="K342" s="137">
        <f>'Прил.4'!K342</f>
        <v>0</v>
      </c>
    </row>
    <row r="343" spans="2:11" ht="12.75" hidden="1">
      <c r="B343" s="40" t="s">
        <v>421</v>
      </c>
      <c r="C343" s="49" t="s">
        <v>394</v>
      </c>
      <c r="D343" s="49" t="s">
        <v>397</v>
      </c>
      <c r="E343" s="51" t="s">
        <v>517</v>
      </c>
      <c r="F343" s="49" t="s">
        <v>435</v>
      </c>
      <c r="G343" s="49">
        <v>2</v>
      </c>
      <c r="H343" s="137">
        <f>'Прил.4'!H343</f>
        <v>1</v>
      </c>
      <c r="I343" s="137">
        <f>'Прил.4'!I343</f>
        <v>1</v>
      </c>
      <c r="J343" s="137">
        <f>'Прил.4'!J343</f>
        <v>100</v>
      </c>
      <c r="K343" s="137">
        <f>'Прил.4'!K343</f>
        <v>0</v>
      </c>
    </row>
    <row r="344" spans="2:11" ht="38.25" hidden="1">
      <c r="B344" s="40" t="s">
        <v>518</v>
      </c>
      <c r="C344" s="49" t="s">
        <v>394</v>
      </c>
      <c r="D344" s="49" t="s">
        <v>397</v>
      </c>
      <c r="E344" s="51" t="s">
        <v>519</v>
      </c>
      <c r="F344" s="49"/>
      <c r="G344" s="49"/>
      <c r="H344" s="137">
        <f>'Прил.4'!H344</f>
        <v>6</v>
      </c>
      <c r="I344" s="137">
        <f>'Прил.4'!I344</f>
        <v>6</v>
      </c>
      <c r="J344" s="137">
        <f>'Прил.4'!J344</f>
        <v>100</v>
      </c>
      <c r="K344" s="137">
        <f>'Прил.4'!K344</f>
        <v>0</v>
      </c>
    </row>
    <row r="345" spans="2:11" ht="38.25" hidden="1">
      <c r="B345" s="40" t="s">
        <v>520</v>
      </c>
      <c r="C345" s="49" t="s">
        <v>394</v>
      </c>
      <c r="D345" s="49" t="s">
        <v>397</v>
      </c>
      <c r="E345" s="51" t="s">
        <v>521</v>
      </c>
      <c r="F345" s="49"/>
      <c r="G345" s="49"/>
      <c r="H345" s="137">
        <f>'Прил.4'!H345</f>
        <v>6</v>
      </c>
      <c r="I345" s="137">
        <f>'Прил.4'!I345</f>
        <v>6</v>
      </c>
      <c r="J345" s="137">
        <f>'Прил.4'!J345</f>
        <v>100</v>
      </c>
      <c r="K345" s="137">
        <f>'Прил.4'!K345</f>
        <v>0</v>
      </c>
    </row>
    <row r="346" spans="2:11" ht="12.75" hidden="1">
      <c r="B346" s="50" t="s">
        <v>432</v>
      </c>
      <c r="C346" s="49" t="s">
        <v>394</v>
      </c>
      <c r="D346" s="49" t="s">
        <v>397</v>
      </c>
      <c r="E346" s="51" t="s">
        <v>521</v>
      </c>
      <c r="F346" s="49" t="s">
        <v>433</v>
      </c>
      <c r="G346" s="49"/>
      <c r="H346" s="137">
        <f>'Прил.4'!H346</f>
        <v>6</v>
      </c>
      <c r="I346" s="137">
        <f>'Прил.4'!I346</f>
        <v>6</v>
      </c>
      <c r="J346" s="137">
        <f>'Прил.4'!J346</f>
        <v>100</v>
      </c>
      <c r="K346" s="137">
        <f>'Прил.4'!K346</f>
        <v>0</v>
      </c>
    </row>
    <row r="347" spans="2:11" ht="12.75" hidden="1">
      <c r="B347" s="50" t="s">
        <v>434</v>
      </c>
      <c r="C347" s="49" t="s">
        <v>394</v>
      </c>
      <c r="D347" s="49" t="s">
        <v>397</v>
      </c>
      <c r="E347" s="51" t="s">
        <v>521</v>
      </c>
      <c r="F347" s="49" t="s">
        <v>435</v>
      </c>
      <c r="G347" s="49"/>
      <c r="H347" s="137">
        <f>'Прил.4'!H347</f>
        <v>6</v>
      </c>
      <c r="I347" s="137">
        <f>'Прил.4'!I347</f>
        <v>6</v>
      </c>
      <c r="J347" s="137">
        <f>'Прил.4'!J347</f>
        <v>100</v>
      </c>
      <c r="K347" s="137">
        <f>'Прил.4'!K347</f>
        <v>0</v>
      </c>
    </row>
    <row r="348" spans="2:11" ht="12.75" hidden="1">
      <c r="B348" s="40" t="s">
        <v>421</v>
      </c>
      <c r="C348" s="49" t="s">
        <v>394</v>
      </c>
      <c r="D348" s="49" t="s">
        <v>397</v>
      </c>
      <c r="E348" s="51" t="s">
        <v>521</v>
      </c>
      <c r="F348" s="49" t="s">
        <v>435</v>
      </c>
      <c r="G348" s="49">
        <v>2</v>
      </c>
      <c r="H348" s="137">
        <f>'Прил.4'!H348</f>
        <v>6</v>
      </c>
      <c r="I348" s="137">
        <f>'Прил.4'!I348</f>
        <v>6</v>
      </c>
      <c r="J348" s="137">
        <f>'Прил.4'!J348</f>
        <v>100</v>
      </c>
      <c r="K348" s="137">
        <f>'Прил.4'!K348</f>
        <v>0</v>
      </c>
    </row>
    <row r="349" spans="2:11" ht="25.5" hidden="1">
      <c r="B349" s="40" t="s">
        <v>309</v>
      </c>
      <c r="C349" s="49" t="s">
        <v>394</v>
      </c>
      <c r="D349" s="49" t="s">
        <v>397</v>
      </c>
      <c r="E349" s="51" t="s">
        <v>522</v>
      </c>
      <c r="F349" s="49"/>
      <c r="G349" s="49"/>
      <c r="H349" s="137">
        <f>'Прил.4'!H349</f>
        <v>6</v>
      </c>
      <c r="I349" s="137">
        <f>'Прил.4'!I349</f>
        <v>5</v>
      </c>
      <c r="J349" s="137">
        <f>'Прил.4'!J349</f>
        <v>83.33333333333334</v>
      </c>
      <c r="K349" s="137">
        <f>'Прил.4'!K349</f>
        <v>1</v>
      </c>
    </row>
    <row r="350" spans="2:11" ht="51" hidden="1">
      <c r="B350" s="40" t="s">
        <v>562</v>
      </c>
      <c r="C350" s="49" t="s">
        <v>394</v>
      </c>
      <c r="D350" s="49" t="s">
        <v>397</v>
      </c>
      <c r="E350" s="51" t="s">
        <v>524</v>
      </c>
      <c r="F350" s="49"/>
      <c r="G350" s="49"/>
      <c r="H350" s="137">
        <f>'Прил.4'!H350</f>
        <v>6</v>
      </c>
      <c r="I350" s="137">
        <f>'Прил.4'!I350</f>
        <v>5</v>
      </c>
      <c r="J350" s="137">
        <f>'Прил.4'!J350</f>
        <v>83.33333333333334</v>
      </c>
      <c r="K350" s="137">
        <f>'Прил.4'!K350</f>
        <v>1</v>
      </c>
    </row>
    <row r="351" spans="2:11" ht="51" hidden="1">
      <c r="B351" s="40" t="s">
        <v>563</v>
      </c>
      <c r="C351" s="49" t="s">
        <v>394</v>
      </c>
      <c r="D351" s="49" t="s">
        <v>397</v>
      </c>
      <c r="E351" s="80" t="s">
        <v>526</v>
      </c>
      <c r="F351" s="49"/>
      <c r="G351" s="49"/>
      <c r="H351" s="137">
        <f>'Прил.4'!H351</f>
        <v>6</v>
      </c>
      <c r="I351" s="137">
        <f>'Прил.4'!I351</f>
        <v>5</v>
      </c>
      <c r="J351" s="137">
        <f>'Прил.4'!J351</f>
        <v>83.33333333333334</v>
      </c>
      <c r="K351" s="137">
        <f>'Прил.4'!K351</f>
        <v>1</v>
      </c>
    </row>
    <row r="352" spans="2:11" ht="12.75" hidden="1">
      <c r="B352" s="50" t="s">
        <v>432</v>
      </c>
      <c r="C352" s="49" t="s">
        <v>394</v>
      </c>
      <c r="D352" s="49" t="s">
        <v>397</v>
      </c>
      <c r="E352" s="80" t="s">
        <v>526</v>
      </c>
      <c r="F352" s="49" t="s">
        <v>433</v>
      </c>
      <c r="G352" s="49"/>
      <c r="H352" s="137">
        <f>'Прил.4'!H352</f>
        <v>6</v>
      </c>
      <c r="I352" s="137">
        <f>'Прил.4'!I352</f>
        <v>5</v>
      </c>
      <c r="J352" s="137">
        <f>'Прил.4'!J352</f>
        <v>83.33333333333334</v>
      </c>
      <c r="K352" s="137">
        <f>'Прил.4'!K352</f>
        <v>1</v>
      </c>
    </row>
    <row r="353" spans="2:11" ht="12.75" hidden="1">
      <c r="B353" s="50" t="s">
        <v>434</v>
      </c>
      <c r="C353" s="49" t="s">
        <v>394</v>
      </c>
      <c r="D353" s="49" t="s">
        <v>397</v>
      </c>
      <c r="E353" s="80" t="s">
        <v>526</v>
      </c>
      <c r="F353" s="49" t="s">
        <v>435</v>
      </c>
      <c r="G353" s="49"/>
      <c r="H353" s="137">
        <f>'Прил.4'!H353</f>
        <v>6</v>
      </c>
      <c r="I353" s="137">
        <f>'Прил.4'!I353</f>
        <v>5</v>
      </c>
      <c r="J353" s="137">
        <f>'Прил.4'!J353</f>
        <v>83.33333333333334</v>
      </c>
      <c r="K353" s="137">
        <f>'Прил.4'!K353</f>
        <v>1</v>
      </c>
    </row>
    <row r="354" spans="2:11" ht="12.75" hidden="1">
      <c r="B354" s="40" t="s">
        <v>421</v>
      </c>
      <c r="C354" s="49" t="s">
        <v>394</v>
      </c>
      <c r="D354" s="49" t="s">
        <v>397</v>
      </c>
      <c r="E354" s="80" t="s">
        <v>526</v>
      </c>
      <c r="F354" s="49" t="s">
        <v>435</v>
      </c>
      <c r="G354" s="49">
        <v>2</v>
      </c>
      <c r="H354" s="137">
        <f>'Прил.4'!H354</f>
        <v>6</v>
      </c>
      <c r="I354" s="137">
        <f>'Прил.4'!I354</f>
        <v>5</v>
      </c>
      <c r="J354" s="137">
        <f>'Прил.4'!J354</f>
        <v>83.33333333333334</v>
      </c>
      <c r="K354" s="137">
        <f>'Прил.4'!K354</f>
        <v>1</v>
      </c>
    </row>
    <row r="355" spans="2:11" ht="25.5" hidden="1">
      <c r="B355" s="40" t="s">
        <v>627</v>
      </c>
      <c r="C355" s="49" t="s">
        <v>394</v>
      </c>
      <c r="D355" s="49" t="s">
        <v>397</v>
      </c>
      <c r="E355" s="51" t="s">
        <v>527</v>
      </c>
      <c r="F355" s="51"/>
      <c r="G355" s="51"/>
      <c r="H355" s="137">
        <f>'Прил.4'!H355</f>
        <v>73</v>
      </c>
      <c r="I355" s="137">
        <f>'Прил.4'!I355</f>
        <v>58.4</v>
      </c>
      <c r="J355" s="137">
        <f>'Прил.4'!J355</f>
        <v>80</v>
      </c>
      <c r="K355" s="137">
        <f>'Прил.4'!K355</f>
        <v>14.600000000000001</v>
      </c>
    </row>
    <row r="356" spans="2:11" ht="25.5" hidden="1">
      <c r="B356" s="40" t="s">
        <v>628</v>
      </c>
      <c r="C356" s="49" t="s">
        <v>394</v>
      </c>
      <c r="D356" s="49" t="s">
        <v>397</v>
      </c>
      <c r="E356" s="51" t="s">
        <v>528</v>
      </c>
      <c r="F356" s="51"/>
      <c r="G356" s="51"/>
      <c r="H356" s="137">
        <f>'Прил.4'!H356</f>
        <v>73</v>
      </c>
      <c r="I356" s="137">
        <f>'Прил.4'!I356</f>
        <v>58.4</v>
      </c>
      <c r="J356" s="137">
        <f>'Прил.4'!J356</f>
        <v>80</v>
      </c>
      <c r="K356" s="137">
        <f>'Прил.4'!K356</f>
        <v>14.600000000000001</v>
      </c>
    </row>
    <row r="357" spans="2:11" ht="12.75" hidden="1">
      <c r="B357" s="50" t="s">
        <v>432</v>
      </c>
      <c r="C357" s="49" t="s">
        <v>394</v>
      </c>
      <c r="D357" s="49" t="s">
        <v>397</v>
      </c>
      <c r="E357" s="51" t="s">
        <v>528</v>
      </c>
      <c r="F357" s="49" t="s">
        <v>433</v>
      </c>
      <c r="G357" s="49"/>
      <c r="H357" s="137">
        <f>'Прил.4'!H357</f>
        <v>73</v>
      </c>
      <c r="I357" s="137">
        <f>'Прил.4'!I357</f>
        <v>58.4</v>
      </c>
      <c r="J357" s="137">
        <f>'Прил.4'!J357</f>
        <v>80</v>
      </c>
      <c r="K357" s="137">
        <f>'Прил.4'!K357</f>
        <v>14.600000000000001</v>
      </c>
    </row>
    <row r="358" spans="2:11" ht="12.75" hidden="1">
      <c r="B358" s="50" t="s">
        <v>434</v>
      </c>
      <c r="C358" s="49" t="s">
        <v>394</v>
      </c>
      <c r="D358" s="49" t="s">
        <v>397</v>
      </c>
      <c r="E358" s="51" t="s">
        <v>528</v>
      </c>
      <c r="F358" s="49" t="s">
        <v>435</v>
      </c>
      <c r="G358" s="49"/>
      <c r="H358" s="137">
        <f>'Прил.4'!H358</f>
        <v>73</v>
      </c>
      <c r="I358" s="137">
        <f>'Прил.4'!I358</f>
        <v>58.4</v>
      </c>
      <c r="J358" s="137">
        <f>'Прил.4'!J358</f>
        <v>80</v>
      </c>
      <c r="K358" s="137">
        <f>'Прил.4'!K358</f>
        <v>14.600000000000001</v>
      </c>
    </row>
    <row r="359" spans="2:11" ht="12.75" hidden="1">
      <c r="B359" s="40" t="s">
        <v>421</v>
      </c>
      <c r="C359" s="49" t="s">
        <v>394</v>
      </c>
      <c r="D359" s="49" t="s">
        <v>397</v>
      </c>
      <c r="E359" s="51" t="s">
        <v>528</v>
      </c>
      <c r="F359" s="49" t="s">
        <v>435</v>
      </c>
      <c r="G359" s="49">
        <v>2</v>
      </c>
      <c r="H359" s="137">
        <f>'Прил.4'!H359</f>
        <v>73</v>
      </c>
      <c r="I359" s="137">
        <f>'Прил.4'!I359</f>
        <v>58.4</v>
      </c>
      <c r="J359" s="137">
        <f>'Прил.4'!J359</f>
        <v>80</v>
      </c>
      <c r="K359" s="137">
        <f>'Прил.4'!K359</f>
        <v>14.600000000000001</v>
      </c>
    </row>
    <row r="360" spans="2:11" ht="25.5" hidden="1">
      <c r="B360" s="40" t="s">
        <v>531</v>
      </c>
      <c r="C360" s="49" t="s">
        <v>394</v>
      </c>
      <c r="D360" s="49" t="s">
        <v>397</v>
      </c>
      <c r="E360" s="49" t="s">
        <v>532</v>
      </c>
      <c r="F360" s="49"/>
      <c r="G360" s="49"/>
      <c r="H360" s="137">
        <f>'Прил.4'!H360</f>
        <v>1</v>
      </c>
      <c r="I360" s="137">
        <f>'Прил.4'!I360</f>
        <v>0</v>
      </c>
      <c r="J360" s="137">
        <f>'Прил.4'!J360</f>
        <v>0</v>
      </c>
      <c r="K360" s="137">
        <f>'Прил.4'!K360</f>
        <v>1</v>
      </c>
    </row>
    <row r="361" spans="2:11" ht="25.5" hidden="1">
      <c r="B361" s="40" t="s">
        <v>533</v>
      </c>
      <c r="C361" s="49" t="s">
        <v>394</v>
      </c>
      <c r="D361" s="49" t="s">
        <v>397</v>
      </c>
      <c r="E361" s="49" t="s">
        <v>534</v>
      </c>
      <c r="F361" s="49"/>
      <c r="G361" s="49"/>
      <c r="H361" s="137">
        <f>'Прил.4'!H361</f>
        <v>1</v>
      </c>
      <c r="I361" s="137">
        <f>'Прил.4'!I361</f>
        <v>0</v>
      </c>
      <c r="J361" s="137">
        <f>'Прил.4'!J361</f>
        <v>0</v>
      </c>
      <c r="K361" s="137">
        <f>'Прил.4'!K361</f>
        <v>1</v>
      </c>
    </row>
    <row r="362" spans="2:11" ht="12.75" hidden="1">
      <c r="B362" s="50" t="s">
        <v>432</v>
      </c>
      <c r="C362" s="49" t="s">
        <v>394</v>
      </c>
      <c r="D362" s="49" t="s">
        <v>397</v>
      </c>
      <c r="E362" s="49" t="s">
        <v>534</v>
      </c>
      <c r="F362" s="49" t="s">
        <v>433</v>
      </c>
      <c r="G362" s="49"/>
      <c r="H362" s="137">
        <f>'Прил.4'!H362</f>
        <v>1</v>
      </c>
      <c r="I362" s="137">
        <f>'Прил.4'!I362</f>
        <v>0</v>
      </c>
      <c r="J362" s="137">
        <f>'Прил.4'!J362</f>
        <v>0</v>
      </c>
      <c r="K362" s="137">
        <f>'Прил.4'!K362</f>
        <v>1</v>
      </c>
    </row>
    <row r="363" spans="2:11" ht="12.75" hidden="1">
      <c r="B363" s="50" t="s">
        <v>434</v>
      </c>
      <c r="C363" s="49" t="s">
        <v>394</v>
      </c>
      <c r="D363" s="49" t="s">
        <v>397</v>
      </c>
      <c r="E363" s="49" t="s">
        <v>534</v>
      </c>
      <c r="F363" s="49" t="s">
        <v>435</v>
      </c>
      <c r="G363" s="49"/>
      <c r="H363" s="137">
        <f>'Прил.4'!H363</f>
        <v>1</v>
      </c>
      <c r="I363" s="137">
        <f>'Прил.4'!I363</f>
        <v>0</v>
      </c>
      <c r="J363" s="137">
        <f>'Прил.4'!J363</f>
        <v>0</v>
      </c>
      <c r="K363" s="137">
        <f>'Прил.4'!K363</f>
        <v>1</v>
      </c>
    </row>
    <row r="364" spans="2:11" ht="12.75" hidden="1">
      <c r="B364" s="40" t="s">
        <v>421</v>
      </c>
      <c r="C364" s="49" t="s">
        <v>394</v>
      </c>
      <c r="D364" s="49" t="s">
        <v>397</v>
      </c>
      <c r="E364" s="49" t="s">
        <v>534</v>
      </c>
      <c r="F364" s="49" t="s">
        <v>435</v>
      </c>
      <c r="G364" s="49">
        <v>2</v>
      </c>
      <c r="H364" s="137">
        <f>'Прил.4'!H364</f>
        <v>1</v>
      </c>
      <c r="I364" s="137">
        <f>'Прил.4'!I364</f>
        <v>0</v>
      </c>
      <c r="J364" s="137">
        <f>'Прил.4'!J364</f>
        <v>0</v>
      </c>
      <c r="K364" s="137">
        <f>'Прил.4'!K364</f>
        <v>1</v>
      </c>
    </row>
    <row r="365" spans="2:11" ht="25.5" hidden="1">
      <c r="B365" s="40" t="s">
        <v>629</v>
      </c>
      <c r="C365" s="49" t="s">
        <v>394</v>
      </c>
      <c r="D365" s="49" t="s">
        <v>397</v>
      </c>
      <c r="E365" s="51" t="s">
        <v>537</v>
      </c>
      <c r="F365" s="51"/>
      <c r="G365" s="51"/>
      <c r="H365" s="137">
        <f>'Прил.4'!H365</f>
        <v>70.5</v>
      </c>
      <c r="I365" s="137">
        <f>'Прил.4'!I365</f>
        <v>64.5</v>
      </c>
      <c r="J365" s="137">
        <f>'Прил.4'!J365</f>
        <v>91.48936170212765</v>
      </c>
      <c r="K365" s="137">
        <f>'Прил.4'!K365</f>
        <v>6</v>
      </c>
    </row>
    <row r="366" spans="2:11" ht="38.25" hidden="1">
      <c r="B366" s="40" t="s">
        <v>630</v>
      </c>
      <c r="C366" s="49" t="s">
        <v>394</v>
      </c>
      <c r="D366" s="49" t="s">
        <v>397</v>
      </c>
      <c r="E366" s="51" t="s">
        <v>538</v>
      </c>
      <c r="F366" s="51"/>
      <c r="G366" s="51"/>
      <c r="H366" s="137">
        <f>'Прил.4'!H366</f>
        <v>41</v>
      </c>
      <c r="I366" s="137">
        <f>'Прил.4'!I366</f>
        <v>41</v>
      </c>
      <c r="J366" s="137">
        <f>'Прил.4'!J366</f>
        <v>100</v>
      </c>
      <c r="K366" s="137">
        <f>'Прил.4'!K366</f>
        <v>0</v>
      </c>
    </row>
    <row r="367" spans="2:11" ht="38.25" hidden="1">
      <c r="B367" s="40" t="s">
        <v>631</v>
      </c>
      <c r="C367" s="49" t="s">
        <v>394</v>
      </c>
      <c r="D367" s="49" t="s">
        <v>397</v>
      </c>
      <c r="E367" s="51" t="s">
        <v>539</v>
      </c>
      <c r="F367" s="49"/>
      <c r="G367" s="49"/>
      <c r="H367" s="137">
        <f>'Прил.4'!H367</f>
        <v>41</v>
      </c>
      <c r="I367" s="137">
        <f>'Прил.4'!I367</f>
        <v>41</v>
      </c>
      <c r="J367" s="137">
        <f>'Прил.4'!J367</f>
        <v>100</v>
      </c>
      <c r="K367" s="137">
        <f>'Прил.4'!K367</f>
        <v>0</v>
      </c>
    </row>
    <row r="368" spans="2:11" ht="12.75" hidden="1">
      <c r="B368" s="50" t="s">
        <v>432</v>
      </c>
      <c r="C368" s="49" t="s">
        <v>394</v>
      </c>
      <c r="D368" s="49" t="s">
        <v>397</v>
      </c>
      <c r="E368" s="51" t="s">
        <v>539</v>
      </c>
      <c r="F368" s="49" t="s">
        <v>433</v>
      </c>
      <c r="G368" s="49"/>
      <c r="H368" s="137">
        <f>'Прил.4'!H368</f>
        <v>41</v>
      </c>
      <c r="I368" s="137">
        <f>'Прил.4'!I368</f>
        <v>41</v>
      </c>
      <c r="J368" s="137">
        <f>'Прил.4'!J368</f>
        <v>100</v>
      </c>
      <c r="K368" s="137">
        <f>'Прил.4'!K368</f>
        <v>0</v>
      </c>
    </row>
    <row r="369" spans="2:11" ht="12.75" hidden="1">
      <c r="B369" s="50" t="s">
        <v>434</v>
      </c>
      <c r="C369" s="49" t="s">
        <v>394</v>
      </c>
      <c r="D369" s="49" t="s">
        <v>397</v>
      </c>
      <c r="E369" s="51" t="s">
        <v>539</v>
      </c>
      <c r="F369" s="49" t="s">
        <v>435</v>
      </c>
      <c r="G369" s="49"/>
      <c r="H369" s="137">
        <f>'Прил.4'!H369</f>
        <v>41</v>
      </c>
      <c r="I369" s="137">
        <f>'Прил.4'!I369</f>
        <v>41</v>
      </c>
      <c r="J369" s="137">
        <f>'Прил.4'!J369</f>
        <v>100</v>
      </c>
      <c r="K369" s="137">
        <f>'Прил.4'!K369</f>
        <v>0</v>
      </c>
    </row>
    <row r="370" spans="2:11" ht="12.75" hidden="1">
      <c r="B370" s="40" t="s">
        <v>421</v>
      </c>
      <c r="C370" s="49" t="s">
        <v>394</v>
      </c>
      <c r="D370" s="49" t="s">
        <v>397</v>
      </c>
      <c r="E370" s="51" t="s">
        <v>539</v>
      </c>
      <c r="F370" s="49" t="s">
        <v>435</v>
      </c>
      <c r="G370" s="49">
        <v>2</v>
      </c>
      <c r="H370" s="137">
        <f>'Прил.4'!H370</f>
        <v>41</v>
      </c>
      <c r="I370" s="137">
        <f>'Прил.4'!I370</f>
        <v>41</v>
      </c>
      <c r="J370" s="137">
        <f>'Прил.4'!J370</f>
        <v>100</v>
      </c>
      <c r="K370" s="137">
        <f>'Прил.4'!K370</f>
        <v>0</v>
      </c>
    </row>
    <row r="371" spans="2:11" ht="38.25" hidden="1">
      <c r="B371" s="40" t="s">
        <v>632</v>
      </c>
      <c r="C371" s="49" t="s">
        <v>394</v>
      </c>
      <c r="D371" s="49" t="s">
        <v>397</v>
      </c>
      <c r="E371" s="51" t="s">
        <v>540</v>
      </c>
      <c r="F371" s="49"/>
      <c r="G371" s="49"/>
      <c r="H371" s="137">
        <f>'Прил.4'!H371</f>
        <v>18</v>
      </c>
      <c r="I371" s="137">
        <f>'Прил.4'!I371</f>
        <v>15</v>
      </c>
      <c r="J371" s="137">
        <f>'Прил.4'!J371</f>
        <v>83.33333333333334</v>
      </c>
      <c r="K371" s="137">
        <f>'Прил.4'!K371</f>
        <v>3</v>
      </c>
    </row>
    <row r="372" spans="2:11" ht="38.25" hidden="1">
      <c r="B372" s="40" t="s">
        <v>633</v>
      </c>
      <c r="C372" s="49" t="s">
        <v>394</v>
      </c>
      <c r="D372" s="49" t="s">
        <v>397</v>
      </c>
      <c r="E372" s="51" t="s">
        <v>541</v>
      </c>
      <c r="F372" s="52"/>
      <c r="G372" s="49"/>
      <c r="H372" s="137">
        <f>'Прил.4'!H372</f>
        <v>18</v>
      </c>
      <c r="I372" s="137">
        <f>'Прил.4'!I372</f>
        <v>15</v>
      </c>
      <c r="J372" s="137">
        <f>'Прил.4'!J372</f>
        <v>83.33333333333334</v>
      </c>
      <c r="K372" s="137">
        <f>'Прил.4'!K372</f>
        <v>3</v>
      </c>
    </row>
    <row r="373" spans="2:11" ht="12.75" hidden="1">
      <c r="B373" s="50" t="s">
        <v>432</v>
      </c>
      <c r="C373" s="49" t="s">
        <v>394</v>
      </c>
      <c r="D373" s="49" t="s">
        <v>397</v>
      </c>
      <c r="E373" s="51" t="s">
        <v>541</v>
      </c>
      <c r="F373" s="49" t="s">
        <v>433</v>
      </c>
      <c r="G373" s="49"/>
      <c r="H373" s="137">
        <f>'Прил.4'!H373</f>
        <v>18</v>
      </c>
      <c r="I373" s="137">
        <f>'Прил.4'!I373</f>
        <v>15</v>
      </c>
      <c r="J373" s="137">
        <f>'Прил.4'!J373</f>
        <v>83.33333333333334</v>
      </c>
      <c r="K373" s="137">
        <f>'Прил.4'!K373</f>
        <v>3</v>
      </c>
    </row>
    <row r="374" spans="2:11" ht="12.75" hidden="1">
      <c r="B374" s="50" t="s">
        <v>434</v>
      </c>
      <c r="C374" s="49" t="s">
        <v>394</v>
      </c>
      <c r="D374" s="49" t="s">
        <v>397</v>
      </c>
      <c r="E374" s="51" t="s">
        <v>541</v>
      </c>
      <c r="F374" s="49" t="s">
        <v>435</v>
      </c>
      <c r="G374" s="49"/>
      <c r="H374" s="137">
        <f>'Прил.4'!H374</f>
        <v>18</v>
      </c>
      <c r="I374" s="137">
        <f>'Прил.4'!I374</f>
        <v>15</v>
      </c>
      <c r="J374" s="137">
        <f>'Прил.4'!J374</f>
        <v>83.33333333333334</v>
      </c>
      <c r="K374" s="137">
        <f>'Прил.4'!K374</f>
        <v>3</v>
      </c>
    </row>
    <row r="375" spans="2:11" ht="12.75" hidden="1">
      <c r="B375" s="40" t="s">
        <v>421</v>
      </c>
      <c r="C375" s="49" t="s">
        <v>394</v>
      </c>
      <c r="D375" s="49" t="s">
        <v>397</v>
      </c>
      <c r="E375" s="51" t="s">
        <v>541</v>
      </c>
      <c r="F375" s="49" t="s">
        <v>435</v>
      </c>
      <c r="G375" s="49">
        <v>2</v>
      </c>
      <c r="H375" s="137">
        <f>'Прил.4'!H375</f>
        <v>18</v>
      </c>
      <c r="I375" s="137">
        <f>'Прил.4'!I375</f>
        <v>15</v>
      </c>
      <c r="J375" s="137">
        <f>'Прил.4'!J375</f>
        <v>83.33333333333334</v>
      </c>
      <c r="K375" s="137">
        <f>'Прил.4'!K375</f>
        <v>3</v>
      </c>
    </row>
    <row r="376" spans="2:11" ht="38.25" hidden="1">
      <c r="B376" s="40" t="s">
        <v>634</v>
      </c>
      <c r="C376" s="49" t="s">
        <v>394</v>
      </c>
      <c r="D376" s="49" t="s">
        <v>397</v>
      </c>
      <c r="E376" s="51" t="s">
        <v>542</v>
      </c>
      <c r="F376" s="49"/>
      <c r="G376" s="49"/>
      <c r="H376" s="137">
        <f>'Прил.4'!H376</f>
        <v>11.5</v>
      </c>
      <c r="I376" s="137">
        <f>'Прил.4'!I376</f>
        <v>8.5</v>
      </c>
      <c r="J376" s="137">
        <f>'Прил.4'!J376</f>
        <v>73.91304347826086</v>
      </c>
      <c r="K376" s="137">
        <f>'Прил.4'!K376</f>
        <v>3</v>
      </c>
    </row>
    <row r="377" spans="2:11" ht="38.25" hidden="1">
      <c r="B377" s="40" t="s">
        <v>0</v>
      </c>
      <c r="C377" s="49" t="s">
        <v>394</v>
      </c>
      <c r="D377" s="49" t="s">
        <v>397</v>
      </c>
      <c r="E377" s="51" t="s">
        <v>543</v>
      </c>
      <c r="F377" s="52"/>
      <c r="G377" s="49"/>
      <c r="H377" s="137">
        <f>'Прил.4'!H377</f>
        <v>11.5</v>
      </c>
      <c r="I377" s="137">
        <f>'Прил.4'!I377</f>
        <v>8.5</v>
      </c>
      <c r="J377" s="137">
        <f>'Прил.4'!J377</f>
        <v>73.91304347826086</v>
      </c>
      <c r="K377" s="137">
        <f>'Прил.4'!K377</f>
        <v>3</v>
      </c>
    </row>
    <row r="378" spans="2:11" ht="12.75" hidden="1">
      <c r="B378" s="50" t="s">
        <v>432</v>
      </c>
      <c r="C378" s="49" t="s">
        <v>394</v>
      </c>
      <c r="D378" s="49" t="s">
        <v>397</v>
      </c>
      <c r="E378" s="51" t="s">
        <v>543</v>
      </c>
      <c r="F378" s="49" t="s">
        <v>433</v>
      </c>
      <c r="G378" s="49"/>
      <c r="H378" s="137">
        <f>'Прил.4'!H378</f>
        <v>11.5</v>
      </c>
      <c r="I378" s="137">
        <f>'Прил.4'!I378</f>
        <v>8.5</v>
      </c>
      <c r="J378" s="137">
        <f>'Прил.4'!J378</f>
        <v>73.91304347826086</v>
      </c>
      <c r="K378" s="137">
        <f>'Прил.4'!K378</f>
        <v>3</v>
      </c>
    </row>
    <row r="379" spans="2:11" ht="12.75" hidden="1">
      <c r="B379" s="50" t="s">
        <v>434</v>
      </c>
      <c r="C379" s="49" t="s">
        <v>394</v>
      </c>
      <c r="D379" s="49" t="s">
        <v>397</v>
      </c>
      <c r="E379" s="51" t="s">
        <v>543</v>
      </c>
      <c r="F379" s="49" t="s">
        <v>435</v>
      </c>
      <c r="G379" s="49"/>
      <c r="H379" s="137">
        <f>'Прил.4'!H379</f>
        <v>11.5</v>
      </c>
      <c r="I379" s="137">
        <f>'Прил.4'!I379</f>
        <v>8.5</v>
      </c>
      <c r="J379" s="137">
        <f>'Прил.4'!J379</f>
        <v>73.91304347826086</v>
      </c>
      <c r="K379" s="137">
        <f>'Прил.4'!K379</f>
        <v>3</v>
      </c>
    </row>
    <row r="380" spans="2:11" ht="12.75" hidden="1">
      <c r="B380" s="40" t="s">
        <v>421</v>
      </c>
      <c r="C380" s="49" t="s">
        <v>394</v>
      </c>
      <c r="D380" s="49" t="s">
        <v>397</v>
      </c>
      <c r="E380" s="51" t="s">
        <v>543</v>
      </c>
      <c r="F380" s="49" t="s">
        <v>435</v>
      </c>
      <c r="G380" s="49">
        <v>2</v>
      </c>
      <c r="H380" s="137">
        <f>'Прил.4'!H380</f>
        <v>11.5</v>
      </c>
      <c r="I380" s="137">
        <f>'Прил.4'!I380</f>
        <v>8.5</v>
      </c>
      <c r="J380" s="137">
        <f>'Прил.4'!J380</f>
        <v>73.91304347826086</v>
      </c>
      <c r="K380" s="137">
        <f>'Прил.4'!K380</f>
        <v>3</v>
      </c>
    </row>
    <row r="381" spans="2:11" ht="25.5" hidden="1">
      <c r="B381" s="40" t="s">
        <v>1</v>
      </c>
      <c r="C381" s="49" t="s">
        <v>394</v>
      </c>
      <c r="D381" s="49" t="s">
        <v>397</v>
      </c>
      <c r="E381" s="49" t="s">
        <v>535</v>
      </c>
      <c r="F381" s="49"/>
      <c r="G381" s="49"/>
      <c r="H381" s="137">
        <f>'Прил.4'!H381</f>
        <v>1012.2</v>
      </c>
      <c r="I381" s="137">
        <f>'Прил.4'!I381</f>
        <v>812.8</v>
      </c>
      <c r="J381" s="137">
        <f>'Прил.4'!J381</f>
        <v>80.30033590199565</v>
      </c>
      <c r="K381" s="137">
        <f>'Прил.4'!K381</f>
        <v>199.4000000000001</v>
      </c>
    </row>
    <row r="382" spans="2:11" ht="25.5" hidden="1">
      <c r="B382" s="40" t="s">
        <v>2</v>
      </c>
      <c r="C382" s="49" t="s">
        <v>394</v>
      </c>
      <c r="D382" s="49" t="s">
        <v>397</v>
      </c>
      <c r="E382" s="49" t="s">
        <v>536</v>
      </c>
      <c r="F382" s="48"/>
      <c r="G382" s="49"/>
      <c r="H382" s="137">
        <f>'Прил.4'!H382</f>
        <v>1012.2</v>
      </c>
      <c r="I382" s="137">
        <f>'Прил.4'!I382</f>
        <v>812.8</v>
      </c>
      <c r="J382" s="137">
        <f>'Прил.4'!J382</f>
        <v>80.30033590199565</v>
      </c>
      <c r="K382" s="137">
        <f>'Прил.4'!K382</f>
        <v>199.4000000000001</v>
      </c>
    </row>
    <row r="383" spans="2:11" ht="12.75" hidden="1">
      <c r="B383" s="50" t="s">
        <v>432</v>
      </c>
      <c r="C383" s="49" t="s">
        <v>394</v>
      </c>
      <c r="D383" s="49" t="s">
        <v>397</v>
      </c>
      <c r="E383" s="49" t="s">
        <v>536</v>
      </c>
      <c r="F383" s="49" t="s">
        <v>433</v>
      </c>
      <c r="G383" s="49"/>
      <c r="H383" s="137">
        <f>'Прил.4'!H383</f>
        <v>15</v>
      </c>
      <c r="I383" s="137">
        <f>'Прил.4'!I383</f>
        <v>15</v>
      </c>
      <c r="J383" s="137">
        <f>'Прил.4'!J383</f>
        <v>100</v>
      </c>
      <c r="K383" s="137">
        <f>'Прил.4'!K383</f>
        <v>0</v>
      </c>
    </row>
    <row r="384" spans="2:11" ht="12.75" hidden="1">
      <c r="B384" s="50" t="s">
        <v>434</v>
      </c>
      <c r="C384" s="49" t="s">
        <v>394</v>
      </c>
      <c r="D384" s="49" t="s">
        <v>397</v>
      </c>
      <c r="E384" s="49" t="s">
        <v>536</v>
      </c>
      <c r="F384" s="49" t="s">
        <v>435</v>
      </c>
      <c r="G384" s="49"/>
      <c r="H384" s="137">
        <f>'Прил.4'!H384</f>
        <v>15</v>
      </c>
      <c r="I384" s="137">
        <f>'Прил.4'!I384</f>
        <v>15</v>
      </c>
      <c r="J384" s="137">
        <f>'Прил.4'!J384</f>
        <v>100</v>
      </c>
      <c r="K384" s="137">
        <f>'Прил.4'!K384</f>
        <v>0</v>
      </c>
    </row>
    <row r="385" spans="2:11" ht="12.75" hidden="1">
      <c r="B385" s="40" t="s">
        <v>421</v>
      </c>
      <c r="C385" s="49" t="s">
        <v>394</v>
      </c>
      <c r="D385" s="49" t="s">
        <v>397</v>
      </c>
      <c r="E385" s="49" t="s">
        <v>536</v>
      </c>
      <c r="F385" s="49" t="s">
        <v>435</v>
      </c>
      <c r="G385" s="49">
        <v>2</v>
      </c>
      <c r="H385" s="137">
        <f>'Прил.4'!H385</f>
        <v>15</v>
      </c>
      <c r="I385" s="137">
        <f>'Прил.4'!I385</f>
        <v>15</v>
      </c>
      <c r="J385" s="137">
        <f>'Прил.4'!J385</f>
        <v>100</v>
      </c>
      <c r="K385" s="137">
        <f>'Прил.4'!K385</f>
        <v>0</v>
      </c>
    </row>
    <row r="386" spans="2:11" ht="12.75" hidden="1">
      <c r="B386" s="50" t="s">
        <v>511</v>
      </c>
      <c r="C386" s="49" t="s">
        <v>394</v>
      </c>
      <c r="D386" s="49" t="s">
        <v>397</v>
      </c>
      <c r="E386" s="49" t="s">
        <v>536</v>
      </c>
      <c r="F386" s="51">
        <v>300</v>
      </c>
      <c r="G386" s="49"/>
      <c r="H386" s="137">
        <f>'Прил.4'!H386</f>
        <v>67.5</v>
      </c>
      <c r="I386" s="137">
        <f>'Прил.4'!I386</f>
        <v>67.5</v>
      </c>
      <c r="J386" s="137">
        <f>'Прил.4'!J386</f>
        <v>100</v>
      </c>
      <c r="K386" s="137">
        <f>'Прил.4'!K386</f>
        <v>0</v>
      </c>
    </row>
    <row r="387" spans="2:11" ht="12.75" hidden="1">
      <c r="B387" s="50" t="s">
        <v>82</v>
      </c>
      <c r="C387" s="49" t="s">
        <v>394</v>
      </c>
      <c r="D387" s="49" t="s">
        <v>397</v>
      </c>
      <c r="E387" s="49" t="s">
        <v>536</v>
      </c>
      <c r="F387" s="51">
        <v>320</v>
      </c>
      <c r="G387" s="49"/>
      <c r="H387" s="137">
        <f>'Прил.4'!H387</f>
        <v>67.5</v>
      </c>
      <c r="I387" s="137">
        <f>'Прил.4'!I387</f>
        <v>67.5</v>
      </c>
      <c r="J387" s="137">
        <f>'Прил.4'!J387</f>
        <v>100</v>
      </c>
      <c r="K387" s="137">
        <f>'Прил.4'!K387</f>
        <v>0</v>
      </c>
    </row>
    <row r="388" spans="2:11" ht="12.75" hidden="1">
      <c r="B388" s="40" t="s">
        <v>421</v>
      </c>
      <c r="C388" s="49" t="s">
        <v>394</v>
      </c>
      <c r="D388" s="49" t="s">
        <v>397</v>
      </c>
      <c r="E388" s="49" t="s">
        <v>536</v>
      </c>
      <c r="F388" s="51">
        <v>320</v>
      </c>
      <c r="G388" s="49">
        <v>2</v>
      </c>
      <c r="H388" s="137">
        <f>'Прил.4'!H388</f>
        <v>67.5</v>
      </c>
      <c r="I388" s="137">
        <f>'Прил.4'!I388</f>
        <v>67.5</v>
      </c>
      <c r="J388" s="137">
        <f>'Прил.4'!J388</f>
        <v>100</v>
      </c>
      <c r="K388" s="137">
        <f>'Прил.4'!K388</f>
        <v>0</v>
      </c>
    </row>
    <row r="389" spans="2:11" ht="25.5" hidden="1">
      <c r="B389" s="40" t="s">
        <v>473</v>
      </c>
      <c r="C389" s="49" t="s">
        <v>394</v>
      </c>
      <c r="D389" s="49" t="s">
        <v>397</v>
      </c>
      <c r="E389" s="49" t="s">
        <v>536</v>
      </c>
      <c r="F389" s="49" t="s">
        <v>474</v>
      </c>
      <c r="G389" s="49"/>
      <c r="H389" s="137">
        <f>'Прил.4'!H389</f>
        <v>929.7</v>
      </c>
      <c r="I389" s="137">
        <f>'Прил.4'!I389</f>
        <v>730.3</v>
      </c>
      <c r="J389" s="137">
        <f>'Прил.4'!J389</f>
        <v>78.55222114660643</v>
      </c>
      <c r="K389" s="137">
        <f>'Прил.4'!K389</f>
        <v>199.4000000000001</v>
      </c>
    </row>
    <row r="390" spans="2:11" ht="25.5" hidden="1">
      <c r="B390" s="40" t="s">
        <v>157</v>
      </c>
      <c r="C390" s="49" t="s">
        <v>394</v>
      </c>
      <c r="D390" s="49" t="s">
        <v>397</v>
      </c>
      <c r="E390" s="49" t="s">
        <v>536</v>
      </c>
      <c r="F390" s="49" t="s">
        <v>156</v>
      </c>
      <c r="G390" s="49"/>
      <c r="H390" s="137">
        <f>'Прил.4'!H390</f>
        <v>929.7</v>
      </c>
      <c r="I390" s="137">
        <f>'Прил.4'!I390</f>
        <v>730.3</v>
      </c>
      <c r="J390" s="137">
        <f>'Прил.4'!J390</f>
        <v>78.55222114660643</v>
      </c>
      <c r="K390" s="137">
        <f>'Прил.4'!K390</f>
        <v>199.4000000000001</v>
      </c>
    </row>
    <row r="391" spans="2:11" ht="12.75" hidden="1">
      <c r="B391" s="40" t="s">
        <v>421</v>
      </c>
      <c r="C391" s="49" t="s">
        <v>394</v>
      </c>
      <c r="D391" s="49" t="s">
        <v>397</v>
      </c>
      <c r="E391" s="49" t="s">
        <v>536</v>
      </c>
      <c r="F391" s="49" t="s">
        <v>156</v>
      </c>
      <c r="G391" s="49">
        <v>2</v>
      </c>
      <c r="H391" s="137">
        <f>'Прил.4'!H391</f>
        <v>929.7</v>
      </c>
      <c r="I391" s="137">
        <f>'Прил.4'!I391</f>
        <v>730.3</v>
      </c>
      <c r="J391" s="137">
        <f>'Прил.4'!J391</f>
        <v>78.55222114660643</v>
      </c>
      <c r="K391" s="137">
        <f>'Прил.4'!K391</f>
        <v>199.4000000000001</v>
      </c>
    </row>
    <row r="392" spans="2:11" ht="38.25" hidden="1">
      <c r="B392" s="78" t="s">
        <v>458</v>
      </c>
      <c r="C392" s="49" t="s">
        <v>394</v>
      </c>
      <c r="D392" s="49" t="s">
        <v>397</v>
      </c>
      <c r="E392" s="57" t="s">
        <v>501</v>
      </c>
      <c r="F392" s="49"/>
      <c r="G392" s="49"/>
      <c r="H392" s="137">
        <f>'Прил.4'!H392</f>
        <v>60</v>
      </c>
      <c r="I392" s="137">
        <f>'Прил.4'!I392</f>
        <v>27.2</v>
      </c>
      <c r="J392" s="137">
        <f>'Прил.4'!J392</f>
        <v>45.33333333333333</v>
      </c>
      <c r="K392" s="137">
        <f>'Прил.4'!K392</f>
        <v>32.8</v>
      </c>
    </row>
    <row r="393" spans="2:11" ht="38.25" hidden="1">
      <c r="B393" s="78" t="s">
        <v>500</v>
      </c>
      <c r="C393" s="49" t="s">
        <v>394</v>
      </c>
      <c r="D393" s="49" t="s">
        <v>397</v>
      </c>
      <c r="E393" s="57" t="s">
        <v>499</v>
      </c>
      <c r="F393" s="49"/>
      <c r="G393" s="49"/>
      <c r="H393" s="137">
        <f>'Прил.4'!H393</f>
        <v>60</v>
      </c>
      <c r="I393" s="137">
        <f>'Прил.4'!I393</f>
        <v>27.2</v>
      </c>
      <c r="J393" s="137">
        <f>'Прил.4'!J393</f>
        <v>45.33333333333333</v>
      </c>
      <c r="K393" s="137">
        <f>'Прил.4'!K393</f>
        <v>32.8</v>
      </c>
    </row>
    <row r="394" spans="2:11" ht="25.5" hidden="1">
      <c r="B394" s="40" t="s">
        <v>473</v>
      </c>
      <c r="C394" s="49" t="s">
        <v>394</v>
      </c>
      <c r="D394" s="49" t="s">
        <v>397</v>
      </c>
      <c r="E394" s="57" t="s">
        <v>499</v>
      </c>
      <c r="F394" s="49" t="s">
        <v>474</v>
      </c>
      <c r="G394" s="49"/>
      <c r="H394" s="137">
        <f>'Прил.4'!H394</f>
        <v>60</v>
      </c>
      <c r="I394" s="137">
        <f>'Прил.4'!I394</f>
        <v>27.2</v>
      </c>
      <c r="J394" s="137">
        <f>'Прил.4'!J394</f>
        <v>45.33333333333333</v>
      </c>
      <c r="K394" s="137">
        <f>'Прил.4'!K394</f>
        <v>32.8</v>
      </c>
    </row>
    <row r="395" spans="2:11" ht="25.5" hidden="1">
      <c r="B395" s="40" t="s">
        <v>157</v>
      </c>
      <c r="C395" s="49" t="s">
        <v>394</v>
      </c>
      <c r="D395" s="49" t="s">
        <v>397</v>
      </c>
      <c r="E395" s="57" t="s">
        <v>499</v>
      </c>
      <c r="F395" s="49" t="s">
        <v>156</v>
      </c>
      <c r="G395" s="49"/>
      <c r="H395" s="137">
        <f>'Прил.4'!H395</f>
        <v>60</v>
      </c>
      <c r="I395" s="137">
        <f>'Прил.4'!I395</f>
        <v>27.2</v>
      </c>
      <c r="J395" s="137">
        <f>'Прил.4'!J395</f>
        <v>45.33333333333333</v>
      </c>
      <c r="K395" s="137">
        <f>'Прил.4'!K395</f>
        <v>32.8</v>
      </c>
    </row>
    <row r="396" spans="2:11" ht="12.75" hidden="1">
      <c r="B396" s="40" t="s">
        <v>421</v>
      </c>
      <c r="C396" s="49" t="s">
        <v>394</v>
      </c>
      <c r="D396" s="49" t="s">
        <v>397</v>
      </c>
      <c r="E396" s="57" t="s">
        <v>499</v>
      </c>
      <c r="F396" s="49" t="s">
        <v>156</v>
      </c>
      <c r="G396" s="49">
        <v>2</v>
      </c>
      <c r="H396" s="137">
        <f>'Прил.4'!H396</f>
        <v>60</v>
      </c>
      <c r="I396" s="137">
        <f>'Прил.4'!I396</f>
        <v>27.2</v>
      </c>
      <c r="J396" s="137">
        <f>'Прил.4'!J396</f>
        <v>45.33333333333333</v>
      </c>
      <c r="K396" s="137">
        <f>'Прил.4'!K396</f>
        <v>32.8</v>
      </c>
    </row>
    <row r="397" spans="2:11" ht="12.75">
      <c r="B397" s="81" t="s">
        <v>208</v>
      </c>
      <c r="C397" s="49" t="s">
        <v>394</v>
      </c>
      <c r="D397" s="49" t="s">
        <v>398</v>
      </c>
      <c r="E397" s="49"/>
      <c r="F397" s="49"/>
      <c r="G397" s="49"/>
      <c r="H397" s="137">
        <f>'Прил.4'!H397</f>
        <v>975.8000000000001</v>
      </c>
      <c r="I397" s="137">
        <f>'Прил.4'!I397</f>
        <v>814.4</v>
      </c>
      <c r="J397" s="137">
        <f>'Прил.4'!J397</f>
        <v>83.45972535355605</v>
      </c>
      <c r="K397" s="137">
        <f>'Прил.4'!K397</f>
        <v>161.4000000000001</v>
      </c>
    </row>
    <row r="398" spans="2:11" ht="12.75" hidden="1">
      <c r="B398" s="50" t="s">
        <v>422</v>
      </c>
      <c r="C398" s="49" t="s">
        <v>394</v>
      </c>
      <c r="D398" s="49" t="s">
        <v>398</v>
      </c>
      <c r="E398" s="49" t="s">
        <v>423</v>
      </c>
      <c r="F398" s="49"/>
      <c r="G398" s="49"/>
      <c r="H398" s="137">
        <f>'Прил.4'!H398</f>
        <v>975.8000000000001</v>
      </c>
      <c r="I398" s="137">
        <f>'Прил.4'!I398</f>
        <v>814.4</v>
      </c>
      <c r="J398" s="137">
        <f>'Прил.4'!J398</f>
        <v>83.45972535355605</v>
      </c>
      <c r="K398" s="137">
        <f>'Прил.4'!K398</f>
        <v>161.4000000000001</v>
      </c>
    </row>
    <row r="399" spans="2:11" ht="38.25" hidden="1">
      <c r="B399" s="40" t="s">
        <v>588</v>
      </c>
      <c r="C399" s="49" t="s">
        <v>394</v>
      </c>
      <c r="D399" s="49" t="s">
        <v>398</v>
      </c>
      <c r="E399" s="49" t="s">
        <v>544</v>
      </c>
      <c r="F399" s="49"/>
      <c r="G399" s="49"/>
      <c r="H399" s="137">
        <f>'Прил.4'!H399</f>
        <v>975.8000000000001</v>
      </c>
      <c r="I399" s="137">
        <f>'Прил.4'!I399</f>
        <v>814.4</v>
      </c>
      <c r="J399" s="137">
        <f>'Прил.4'!J399</f>
        <v>83.45972535355605</v>
      </c>
      <c r="K399" s="137">
        <f>'Прил.4'!K399</f>
        <v>161.4000000000001</v>
      </c>
    </row>
    <row r="400" spans="2:11" ht="38.25" hidden="1">
      <c r="B400" s="40" t="s">
        <v>425</v>
      </c>
      <c r="C400" s="49" t="s">
        <v>394</v>
      </c>
      <c r="D400" s="49" t="s">
        <v>398</v>
      </c>
      <c r="E400" s="49" t="s">
        <v>544</v>
      </c>
      <c r="F400" s="49" t="s">
        <v>120</v>
      </c>
      <c r="G400" s="49"/>
      <c r="H400" s="137">
        <f>'Прил.4'!H400</f>
        <v>813.7</v>
      </c>
      <c r="I400" s="137">
        <f>'Прил.4'!I400</f>
        <v>678.4</v>
      </c>
      <c r="J400" s="137">
        <f>'Прил.4'!J400</f>
        <v>83.37225021506697</v>
      </c>
      <c r="K400" s="137">
        <f>'Прил.4'!K400</f>
        <v>135.30000000000007</v>
      </c>
    </row>
    <row r="401" spans="2:11" ht="12.75" hidden="1">
      <c r="B401" s="40" t="s">
        <v>426</v>
      </c>
      <c r="C401" s="49" t="s">
        <v>394</v>
      </c>
      <c r="D401" s="49" t="s">
        <v>398</v>
      </c>
      <c r="E401" s="49" t="s">
        <v>544</v>
      </c>
      <c r="F401" s="49" t="s">
        <v>427</v>
      </c>
      <c r="G401" s="49"/>
      <c r="H401" s="137">
        <f>'Прил.4'!H401</f>
        <v>813.7</v>
      </c>
      <c r="I401" s="137">
        <f>'Прил.4'!I401</f>
        <v>678.4</v>
      </c>
      <c r="J401" s="137">
        <f>'Прил.4'!J401</f>
        <v>83.37225021506697</v>
      </c>
      <c r="K401" s="137">
        <f>'Прил.4'!K401</f>
        <v>135.30000000000007</v>
      </c>
    </row>
    <row r="402" spans="2:11" ht="12.75" hidden="1">
      <c r="B402" s="40" t="s">
        <v>421</v>
      </c>
      <c r="C402" s="49" t="s">
        <v>394</v>
      </c>
      <c r="D402" s="49" t="s">
        <v>398</v>
      </c>
      <c r="E402" s="49" t="s">
        <v>544</v>
      </c>
      <c r="F402" s="49" t="s">
        <v>427</v>
      </c>
      <c r="G402" s="49">
        <v>2</v>
      </c>
      <c r="H402" s="137">
        <f>'Прил.4'!H402</f>
        <v>813.7</v>
      </c>
      <c r="I402" s="137">
        <f>'Прил.4'!I402</f>
        <v>678.4</v>
      </c>
      <c r="J402" s="137">
        <f>'Прил.4'!J402</f>
        <v>83.37225021506697</v>
      </c>
      <c r="K402" s="137">
        <f>'Прил.4'!K402</f>
        <v>135.30000000000007</v>
      </c>
    </row>
    <row r="403" spans="2:11" ht="12.75" hidden="1">
      <c r="B403" s="50" t="s">
        <v>432</v>
      </c>
      <c r="C403" s="49" t="s">
        <v>394</v>
      </c>
      <c r="D403" s="49" t="s">
        <v>398</v>
      </c>
      <c r="E403" s="49" t="s">
        <v>544</v>
      </c>
      <c r="F403" s="49" t="s">
        <v>433</v>
      </c>
      <c r="G403" s="49"/>
      <c r="H403" s="137">
        <f>'Прил.4'!H403</f>
        <v>160.7</v>
      </c>
      <c r="I403" s="137">
        <f>'Прил.4'!I403</f>
        <v>135.5</v>
      </c>
      <c r="J403" s="137">
        <f>'Прил.4'!J403</f>
        <v>84.31860609831986</v>
      </c>
      <c r="K403" s="137">
        <f>'Прил.4'!K403</f>
        <v>25.19999999999999</v>
      </c>
    </row>
    <row r="404" spans="2:11" ht="12.75" hidden="1">
      <c r="B404" s="50" t="s">
        <v>434</v>
      </c>
      <c r="C404" s="49" t="s">
        <v>394</v>
      </c>
      <c r="D404" s="49" t="s">
        <v>398</v>
      </c>
      <c r="E404" s="49" t="s">
        <v>544</v>
      </c>
      <c r="F404" s="49" t="s">
        <v>435</v>
      </c>
      <c r="G404" s="49"/>
      <c r="H404" s="137">
        <f>'Прил.4'!H404</f>
        <v>160.7</v>
      </c>
      <c r="I404" s="137">
        <f>'Прил.4'!I404</f>
        <v>135.5</v>
      </c>
      <c r="J404" s="137">
        <f>'Прил.4'!J404</f>
        <v>84.31860609831986</v>
      </c>
      <c r="K404" s="137">
        <f>'Прил.4'!K404</f>
        <v>25.19999999999999</v>
      </c>
    </row>
    <row r="405" spans="2:11" ht="12.75" hidden="1">
      <c r="B405" s="40" t="s">
        <v>421</v>
      </c>
      <c r="C405" s="49" t="s">
        <v>394</v>
      </c>
      <c r="D405" s="49" t="s">
        <v>398</v>
      </c>
      <c r="E405" s="49" t="s">
        <v>544</v>
      </c>
      <c r="F405" s="49" t="s">
        <v>435</v>
      </c>
      <c r="G405" s="49">
        <v>2</v>
      </c>
      <c r="H405" s="137">
        <f>'Прил.4'!H405</f>
        <v>160.7</v>
      </c>
      <c r="I405" s="137">
        <f>'Прил.4'!I405</f>
        <v>135.5</v>
      </c>
      <c r="J405" s="137">
        <f>'Прил.4'!J405</f>
        <v>84.31860609831986</v>
      </c>
      <c r="K405" s="137">
        <f>'Прил.4'!K405</f>
        <v>25.19999999999999</v>
      </c>
    </row>
    <row r="406" spans="2:11" ht="12.75" hidden="1">
      <c r="B406" s="50" t="s">
        <v>437</v>
      </c>
      <c r="C406" s="49" t="s">
        <v>394</v>
      </c>
      <c r="D406" s="49" t="s">
        <v>398</v>
      </c>
      <c r="E406" s="49" t="s">
        <v>544</v>
      </c>
      <c r="F406" s="49" t="s">
        <v>72</v>
      </c>
      <c r="G406" s="49"/>
      <c r="H406" s="137">
        <f>'Прил.4'!H406</f>
        <v>1.4</v>
      </c>
      <c r="I406" s="137">
        <f>'Прил.4'!I406</f>
        <v>0.5</v>
      </c>
      <c r="J406" s="137">
        <f>'Прил.4'!J406</f>
        <v>35.714285714285715</v>
      </c>
      <c r="K406" s="137">
        <f>'Прил.4'!K406</f>
        <v>0.8999999999999999</v>
      </c>
    </row>
    <row r="407" spans="2:11" ht="12.75" hidden="1">
      <c r="B407" s="50" t="s">
        <v>438</v>
      </c>
      <c r="C407" s="49" t="s">
        <v>394</v>
      </c>
      <c r="D407" s="49" t="s">
        <v>398</v>
      </c>
      <c r="E407" s="49" t="s">
        <v>544</v>
      </c>
      <c r="F407" s="49" t="s">
        <v>439</v>
      </c>
      <c r="G407" s="49"/>
      <c r="H407" s="137">
        <f>'Прил.4'!H407</f>
        <v>1.4</v>
      </c>
      <c r="I407" s="137">
        <f>'Прил.4'!I407</f>
        <v>0.5</v>
      </c>
      <c r="J407" s="137">
        <f>'Прил.4'!J407</f>
        <v>35.714285714285715</v>
      </c>
      <c r="K407" s="137">
        <f>'Прил.4'!K407</f>
        <v>0.8999999999999999</v>
      </c>
    </row>
    <row r="408" spans="2:11" ht="12.75" hidden="1">
      <c r="B408" s="40" t="s">
        <v>421</v>
      </c>
      <c r="C408" s="49" t="s">
        <v>394</v>
      </c>
      <c r="D408" s="49" t="s">
        <v>398</v>
      </c>
      <c r="E408" s="49" t="s">
        <v>544</v>
      </c>
      <c r="F408" s="49" t="s">
        <v>439</v>
      </c>
      <c r="G408" s="49">
        <v>2</v>
      </c>
      <c r="H408" s="137">
        <f>'Прил.4'!H408</f>
        <v>1.4</v>
      </c>
      <c r="I408" s="137">
        <f>'Прил.4'!I408</f>
        <v>0.5</v>
      </c>
      <c r="J408" s="137">
        <f>'Прил.4'!J408</f>
        <v>35.714285714285715</v>
      </c>
      <c r="K408" s="137">
        <f>'Прил.4'!K408</f>
        <v>0.8999999999999999</v>
      </c>
    </row>
    <row r="409" spans="2:11" s="54" customFormat="1" ht="12.75">
      <c r="B409" s="47" t="s">
        <v>209</v>
      </c>
      <c r="C409" s="48" t="s">
        <v>399</v>
      </c>
      <c r="D409" s="48"/>
      <c r="E409" s="48"/>
      <c r="F409" s="48"/>
      <c r="G409" s="48"/>
      <c r="H409" s="142">
        <f>'Прил.4'!H409</f>
        <v>9708.7</v>
      </c>
      <c r="I409" s="142">
        <f>'Прил.4'!I409</f>
        <v>7687.5</v>
      </c>
      <c r="J409" s="142">
        <f>'Прил.4'!J409</f>
        <v>79.18155880807934</v>
      </c>
      <c r="K409" s="142">
        <f>'Прил.4'!K409</f>
        <v>2021.2000000000007</v>
      </c>
    </row>
    <row r="410" spans="2:11" ht="12.75" hidden="1">
      <c r="B410" s="46" t="s">
        <v>418</v>
      </c>
      <c r="C410" s="45"/>
      <c r="D410" s="45"/>
      <c r="E410" s="45"/>
      <c r="F410" s="45"/>
      <c r="G410" s="45">
        <v>1</v>
      </c>
      <c r="H410" s="137">
        <f>'Прил.4'!H410</f>
        <v>2779</v>
      </c>
      <c r="I410" s="137">
        <f>'Прил.4'!I410</f>
        <v>1913.3999999999999</v>
      </c>
      <c r="J410" s="137">
        <f>'Прил.4'!J410</f>
        <v>68.85210507376753</v>
      </c>
      <c r="K410" s="137">
        <f>'Прил.4'!K410</f>
        <v>865.6000000000001</v>
      </c>
    </row>
    <row r="411" spans="2:11" ht="12.75" hidden="1">
      <c r="B411" s="46" t="s">
        <v>421</v>
      </c>
      <c r="C411" s="45"/>
      <c r="D411" s="45"/>
      <c r="E411" s="45"/>
      <c r="F411" s="45"/>
      <c r="G411" s="45">
        <v>2</v>
      </c>
      <c r="H411" s="137">
        <f>'Прил.4'!H411</f>
        <v>5114.6</v>
      </c>
      <c r="I411" s="137">
        <f>'Прил.4'!I411</f>
        <v>3967.7999999999997</v>
      </c>
      <c r="J411" s="137">
        <f>'Прил.4'!J411</f>
        <v>77.57791420638954</v>
      </c>
      <c r="K411" s="137">
        <f>'Прил.4'!K411</f>
        <v>1146.8000000000006</v>
      </c>
    </row>
    <row r="412" spans="2:11" ht="12.75" hidden="1">
      <c r="B412" s="46" t="s">
        <v>409</v>
      </c>
      <c r="C412" s="45"/>
      <c r="D412" s="45"/>
      <c r="E412" s="45"/>
      <c r="F412" s="45"/>
      <c r="G412" s="45">
        <v>3</v>
      </c>
      <c r="H412" s="137">
        <f>'Прил.4'!H412</f>
        <v>1756.3</v>
      </c>
      <c r="I412" s="137">
        <f>'Прил.4'!I412</f>
        <v>1756.3</v>
      </c>
      <c r="J412" s="137">
        <f>'Прил.4'!J412</f>
        <v>100</v>
      </c>
      <c r="K412" s="137">
        <f>'Прил.4'!K412</f>
        <v>0</v>
      </c>
    </row>
    <row r="413" spans="2:11" ht="12.75" hidden="1">
      <c r="B413" s="46" t="s">
        <v>410</v>
      </c>
      <c r="C413" s="45"/>
      <c r="D413" s="45"/>
      <c r="E413" s="45"/>
      <c r="F413" s="45"/>
      <c r="G413" s="45">
        <v>4</v>
      </c>
      <c r="H413" s="137">
        <f>'Прил.4'!H413</f>
        <v>58.8</v>
      </c>
      <c r="I413" s="137">
        <f>'Прил.4'!I413</f>
        <v>50</v>
      </c>
      <c r="J413" s="137">
        <f>'Прил.4'!J413</f>
        <v>85.03401360544218</v>
      </c>
      <c r="K413" s="137">
        <f>'Прил.4'!K413</f>
        <v>8.799999999999997</v>
      </c>
    </row>
    <row r="414" spans="2:11" ht="12.75">
      <c r="B414" s="40" t="s">
        <v>210</v>
      </c>
      <c r="C414" s="49" t="s">
        <v>399</v>
      </c>
      <c r="D414" s="49" t="s">
        <v>400</v>
      </c>
      <c r="E414" s="49"/>
      <c r="F414" s="49"/>
      <c r="G414" s="49"/>
      <c r="H414" s="137">
        <f>'Прил.4'!H414</f>
        <v>9708.7</v>
      </c>
      <c r="I414" s="137">
        <f>'Прил.4'!I414</f>
        <v>7687.5</v>
      </c>
      <c r="J414" s="137">
        <f>'Прил.4'!J414</f>
        <v>79.18155880807934</v>
      </c>
      <c r="K414" s="137">
        <f>'Прил.4'!K414</f>
        <v>2021.2000000000007</v>
      </c>
    </row>
    <row r="415" spans="2:11" ht="12.75" hidden="1">
      <c r="B415" s="50" t="s">
        <v>422</v>
      </c>
      <c r="C415" s="49" t="s">
        <v>399</v>
      </c>
      <c r="D415" s="49" t="s">
        <v>400</v>
      </c>
      <c r="E415" s="49" t="s">
        <v>423</v>
      </c>
      <c r="F415" s="48"/>
      <c r="G415" s="48"/>
      <c r="H415" s="137">
        <f>'Прил.4'!H415</f>
        <v>9582.7</v>
      </c>
      <c r="I415" s="137">
        <f>'Прил.4'!I415</f>
        <v>7590.5</v>
      </c>
      <c r="J415" s="137">
        <f>'Прил.4'!J415</f>
        <v>79.2104521690129</v>
      </c>
      <c r="K415" s="137">
        <f>'Прил.4'!K415</f>
        <v>1992.2000000000007</v>
      </c>
    </row>
    <row r="416" spans="2:11" ht="25.5" hidden="1">
      <c r="B416" s="151" t="s">
        <v>294</v>
      </c>
      <c r="C416" s="49" t="s">
        <v>399</v>
      </c>
      <c r="D416" s="49" t="s">
        <v>400</v>
      </c>
      <c r="E416" s="49" t="s">
        <v>295</v>
      </c>
      <c r="F416" s="49"/>
      <c r="G416" s="49"/>
      <c r="H416" s="137">
        <f>'Прил.4'!H416</f>
        <v>8.8</v>
      </c>
      <c r="I416" s="137">
        <f>'Прил.4'!I416</f>
        <v>0</v>
      </c>
      <c r="J416" s="137">
        <f>'Прил.4'!J416</f>
        <v>0</v>
      </c>
      <c r="K416" s="137">
        <f>'Прил.4'!K416</f>
        <v>8.8</v>
      </c>
    </row>
    <row r="417" spans="2:11" ht="12.75" hidden="1">
      <c r="B417" s="151" t="s">
        <v>432</v>
      </c>
      <c r="C417" s="49" t="s">
        <v>399</v>
      </c>
      <c r="D417" s="49" t="s">
        <v>400</v>
      </c>
      <c r="E417" s="49" t="s">
        <v>295</v>
      </c>
      <c r="F417" s="49" t="s">
        <v>433</v>
      </c>
      <c r="G417" s="49"/>
      <c r="H417" s="137">
        <f>'Прил.4'!H417</f>
        <v>8.8</v>
      </c>
      <c r="I417" s="137">
        <f>'Прил.4'!I417</f>
        <v>0</v>
      </c>
      <c r="J417" s="137">
        <f>'Прил.4'!J417</f>
        <v>0</v>
      </c>
      <c r="K417" s="137">
        <f>'Прил.4'!K417</f>
        <v>8.8</v>
      </c>
    </row>
    <row r="418" spans="2:11" ht="12.75" hidden="1">
      <c r="B418" s="151" t="s">
        <v>434</v>
      </c>
      <c r="C418" s="49" t="s">
        <v>399</v>
      </c>
      <c r="D418" s="49" t="s">
        <v>400</v>
      </c>
      <c r="E418" s="49" t="s">
        <v>295</v>
      </c>
      <c r="F418" s="49" t="s">
        <v>435</v>
      </c>
      <c r="G418" s="49"/>
      <c r="H418" s="137">
        <f>'Прил.4'!H418</f>
        <v>8.8</v>
      </c>
      <c r="I418" s="137">
        <f>'Прил.4'!I418</f>
        <v>0</v>
      </c>
      <c r="J418" s="137">
        <f>'Прил.4'!J418</f>
        <v>0</v>
      </c>
      <c r="K418" s="137">
        <f>'Прил.4'!K418</f>
        <v>8.8</v>
      </c>
    </row>
    <row r="419" spans="2:11" ht="12.75" hidden="1">
      <c r="B419" s="151" t="s">
        <v>410</v>
      </c>
      <c r="C419" s="49" t="s">
        <v>399</v>
      </c>
      <c r="D419" s="49" t="s">
        <v>400</v>
      </c>
      <c r="E419" s="49" t="s">
        <v>295</v>
      </c>
      <c r="F419" s="49" t="s">
        <v>435</v>
      </c>
      <c r="G419" s="49" t="s">
        <v>417</v>
      </c>
      <c r="H419" s="137">
        <f>'Прил.4'!H419</f>
        <v>8.8</v>
      </c>
      <c r="I419" s="137">
        <f>'Прил.4'!I419</f>
        <v>0</v>
      </c>
      <c r="J419" s="137">
        <f>'Прил.4'!J419</f>
        <v>0</v>
      </c>
      <c r="K419" s="137">
        <f>'Прил.4'!K419</f>
        <v>8.8</v>
      </c>
    </row>
    <row r="420" spans="2:11" ht="38.25" hidden="1">
      <c r="B420" s="67" t="s">
        <v>296</v>
      </c>
      <c r="C420" s="49" t="s">
        <v>399</v>
      </c>
      <c r="D420" s="49" t="s">
        <v>400</v>
      </c>
      <c r="E420" s="157" t="s">
        <v>297</v>
      </c>
      <c r="F420" s="49"/>
      <c r="G420" s="49"/>
      <c r="H420" s="137">
        <f>'Прил.4'!H420</f>
        <v>50</v>
      </c>
      <c r="I420" s="137">
        <f>'Прил.4'!I420</f>
        <v>50</v>
      </c>
      <c r="J420" s="137">
        <f>'Прил.4'!J420</f>
        <v>100</v>
      </c>
      <c r="K420" s="137">
        <f>'Прил.4'!K420</f>
        <v>0</v>
      </c>
    </row>
    <row r="421" spans="2:11" ht="38.25" hidden="1">
      <c r="B421" s="40" t="s">
        <v>425</v>
      </c>
      <c r="C421" s="49" t="s">
        <v>399</v>
      </c>
      <c r="D421" s="49" t="s">
        <v>400</v>
      </c>
      <c r="E421" s="157" t="s">
        <v>297</v>
      </c>
      <c r="F421" s="49" t="s">
        <v>120</v>
      </c>
      <c r="G421" s="49"/>
      <c r="H421" s="137">
        <f>'Прил.4'!H421</f>
        <v>50</v>
      </c>
      <c r="I421" s="137">
        <f>'Прил.4'!I421</f>
        <v>50</v>
      </c>
      <c r="J421" s="137">
        <f>'Прил.4'!J421</f>
        <v>100</v>
      </c>
      <c r="K421" s="137">
        <f>'Прил.4'!K421</f>
        <v>0</v>
      </c>
    </row>
    <row r="422" spans="2:11" ht="12.75" hidden="1">
      <c r="B422" s="50" t="s">
        <v>298</v>
      </c>
      <c r="C422" s="49" t="s">
        <v>399</v>
      </c>
      <c r="D422" s="49" t="s">
        <v>400</v>
      </c>
      <c r="E422" s="157" t="s">
        <v>297</v>
      </c>
      <c r="F422" s="49" t="s">
        <v>299</v>
      </c>
      <c r="G422" s="49"/>
      <c r="H422" s="137">
        <f>'Прил.4'!H422</f>
        <v>50</v>
      </c>
      <c r="I422" s="137">
        <f>'Прил.4'!I422</f>
        <v>50</v>
      </c>
      <c r="J422" s="137">
        <f>'Прил.4'!J422</f>
        <v>100</v>
      </c>
      <c r="K422" s="137">
        <f>'Прил.4'!K422</f>
        <v>0</v>
      </c>
    </row>
    <row r="423" spans="2:11" ht="12.75" hidden="1">
      <c r="B423" s="50" t="s">
        <v>410</v>
      </c>
      <c r="C423" s="49" t="s">
        <v>399</v>
      </c>
      <c r="D423" s="49" t="s">
        <v>400</v>
      </c>
      <c r="E423" s="157" t="s">
        <v>297</v>
      </c>
      <c r="F423" s="49" t="s">
        <v>299</v>
      </c>
      <c r="G423" s="49" t="s">
        <v>417</v>
      </c>
      <c r="H423" s="137">
        <f>'Прил.4'!H423</f>
        <v>50</v>
      </c>
      <c r="I423" s="137">
        <f>'Прил.4'!I423</f>
        <v>50</v>
      </c>
      <c r="J423" s="137">
        <f>'Прил.4'!J423</f>
        <v>100</v>
      </c>
      <c r="K423" s="137">
        <f>'Прил.4'!K423</f>
        <v>0</v>
      </c>
    </row>
    <row r="424" spans="2:11" ht="38.25" hidden="1">
      <c r="B424" s="50" t="s">
        <v>453</v>
      </c>
      <c r="C424" s="49" t="s">
        <v>399</v>
      </c>
      <c r="D424" s="49" t="s">
        <v>400</v>
      </c>
      <c r="E424" s="49" t="s">
        <v>452</v>
      </c>
      <c r="F424" s="48"/>
      <c r="G424" s="48"/>
      <c r="H424" s="137">
        <f>'Прил.4'!H424</f>
        <v>1756.3</v>
      </c>
      <c r="I424" s="137">
        <f>'Прил.4'!I424</f>
        <v>1756.3</v>
      </c>
      <c r="J424" s="137">
        <f>'Прил.4'!J424</f>
        <v>100</v>
      </c>
      <c r="K424" s="137">
        <f>'Прил.4'!K424</f>
        <v>0</v>
      </c>
    </row>
    <row r="425" spans="2:11" ht="25.5" hidden="1">
      <c r="B425" s="40" t="s">
        <v>473</v>
      </c>
      <c r="C425" s="49" t="s">
        <v>399</v>
      </c>
      <c r="D425" s="49" t="s">
        <v>400</v>
      </c>
      <c r="E425" s="49" t="s">
        <v>452</v>
      </c>
      <c r="F425" s="49" t="s">
        <v>474</v>
      </c>
      <c r="G425" s="48"/>
      <c r="H425" s="137">
        <f>'Прил.4'!H425</f>
        <v>1756.3</v>
      </c>
      <c r="I425" s="137">
        <f>'Прил.4'!I425</f>
        <v>1756.3</v>
      </c>
      <c r="J425" s="137">
        <f>'Прил.4'!J425</f>
        <v>100</v>
      </c>
      <c r="K425" s="137">
        <f>'Прил.4'!K425</f>
        <v>0</v>
      </c>
    </row>
    <row r="426" spans="2:11" ht="12.75" hidden="1">
      <c r="B426" s="40" t="s">
        <v>570</v>
      </c>
      <c r="C426" s="49" t="s">
        <v>399</v>
      </c>
      <c r="D426" s="49" t="s">
        <v>400</v>
      </c>
      <c r="E426" s="49" t="s">
        <v>452</v>
      </c>
      <c r="F426" s="49" t="s">
        <v>571</v>
      </c>
      <c r="G426" s="49"/>
      <c r="H426" s="137">
        <f>'Прил.4'!H426</f>
        <v>1756.3</v>
      </c>
      <c r="I426" s="137">
        <f>'Прил.4'!I426</f>
        <v>1756.3</v>
      </c>
      <c r="J426" s="137">
        <f>'Прил.4'!J426</f>
        <v>100</v>
      </c>
      <c r="K426" s="137">
        <f>'Прил.4'!K426</f>
        <v>0</v>
      </c>
    </row>
    <row r="427" spans="2:11" ht="12.75" hidden="1">
      <c r="B427" s="40" t="s">
        <v>409</v>
      </c>
      <c r="C427" s="49" t="s">
        <v>399</v>
      </c>
      <c r="D427" s="49" t="s">
        <v>400</v>
      </c>
      <c r="E427" s="49" t="s">
        <v>452</v>
      </c>
      <c r="F427" s="49" t="s">
        <v>571</v>
      </c>
      <c r="G427" s="49" t="s">
        <v>311</v>
      </c>
      <c r="H427" s="137">
        <f>'Прил.4'!H427</f>
        <v>1756.3</v>
      </c>
      <c r="I427" s="137">
        <f>'Прил.4'!I427</f>
        <v>1756.3</v>
      </c>
      <c r="J427" s="137">
        <f>'Прил.4'!J427</f>
        <v>100</v>
      </c>
      <c r="K427" s="137">
        <f>'Прил.4'!K427</f>
        <v>0</v>
      </c>
    </row>
    <row r="428" spans="2:11" ht="25.5" hidden="1">
      <c r="B428" s="40" t="s">
        <v>589</v>
      </c>
      <c r="C428" s="49" t="s">
        <v>399</v>
      </c>
      <c r="D428" s="49" t="s">
        <v>400</v>
      </c>
      <c r="E428" s="49" t="s">
        <v>545</v>
      </c>
      <c r="F428" s="49"/>
      <c r="G428" s="49"/>
      <c r="H428" s="137">
        <f>'Прил.4'!H428</f>
        <v>3373.1000000000004</v>
      </c>
      <c r="I428" s="137">
        <f>'Прил.4'!I428</f>
        <v>2691.9</v>
      </c>
      <c r="J428" s="137">
        <f>'Прил.4'!J428</f>
        <v>79.80492721828585</v>
      </c>
      <c r="K428" s="137">
        <f>'Прил.4'!K428</f>
        <v>681.2000000000003</v>
      </c>
    </row>
    <row r="429" spans="2:11" ht="25.5" hidden="1">
      <c r="B429" s="40" t="s">
        <v>473</v>
      </c>
      <c r="C429" s="49" t="s">
        <v>399</v>
      </c>
      <c r="D429" s="49" t="s">
        <v>400</v>
      </c>
      <c r="E429" s="49" t="s">
        <v>545</v>
      </c>
      <c r="F429" s="49" t="s">
        <v>474</v>
      </c>
      <c r="G429" s="49"/>
      <c r="H429" s="137">
        <f>'Прил.4'!H429</f>
        <v>3373.1000000000004</v>
      </c>
      <c r="I429" s="137">
        <f>'Прил.4'!I429</f>
        <v>2691.9</v>
      </c>
      <c r="J429" s="137">
        <f>'Прил.4'!J429</f>
        <v>79.80492721828585</v>
      </c>
      <c r="K429" s="137">
        <f>'Прил.4'!K429</f>
        <v>681.2000000000003</v>
      </c>
    </row>
    <row r="430" spans="2:11" ht="25.5" hidden="1">
      <c r="B430" s="40" t="s">
        <v>157</v>
      </c>
      <c r="C430" s="49" t="s">
        <v>399</v>
      </c>
      <c r="D430" s="49" t="s">
        <v>400</v>
      </c>
      <c r="E430" s="49" t="s">
        <v>545</v>
      </c>
      <c r="F430" s="49" t="s">
        <v>156</v>
      </c>
      <c r="G430" s="49"/>
      <c r="H430" s="137">
        <f>'Прил.4'!H430</f>
        <v>3183.3</v>
      </c>
      <c r="I430" s="137">
        <f>'Прил.4'!I430</f>
        <v>2502.1</v>
      </c>
      <c r="J430" s="137">
        <f>'Прил.4'!J430</f>
        <v>78.60082304526749</v>
      </c>
      <c r="K430" s="137">
        <f>'Прил.4'!K430</f>
        <v>681.2000000000003</v>
      </c>
    </row>
    <row r="431" spans="2:11" ht="12.75" hidden="1">
      <c r="B431" s="50" t="s">
        <v>418</v>
      </c>
      <c r="C431" s="49" t="s">
        <v>399</v>
      </c>
      <c r="D431" s="49" t="s">
        <v>400</v>
      </c>
      <c r="E431" s="49" t="s">
        <v>545</v>
      </c>
      <c r="F431" s="49" t="s">
        <v>156</v>
      </c>
      <c r="G431" s="49" t="s">
        <v>413</v>
      </c>
      <c r="H431" s="137">
        <f>'Прил.4'!H431</f>
        <v>880.4</v>
      </c>
      <c r="I431" s="137">
        <f>'Прил.4'!I431</f>
        <v>657.6</v>
      </c>
      <c r="J431" s="137">
        <f>'Прил.4'!J431</f>
        <v>74.69332121762835</v>
      </c>
      <c r="K431" s="137">
        <f>'Прил.4'!K431</f>
        <v>222.79999999999995</v>
      </c>
    </row>
    <row r="432" spans="2:11" ht="12.75" hidden="1">
      <c r="B432" s="40" t="s">
        <v>421</v>
      </c>
      <c r="C432" s="49" t="s">
        <v>399</v>
      </c>
      <c r="D432" s="49" t="s">
        <v>400</v>
      </c>
      <c r="E432" s="49" t="s">
        <v>545</v>
      </c>
      <c r="F432" s="49" t="s">
        <v>156</v>
      </c>
      <c r="G432" s="49">
        <v>2</v>
      </c>
      <c r="H432" s="137">
        <f>'Прил.4'!H432</f>
        <v>2302.9</v>
      </c>
      <c r="I432" s="137">
        <f>'Прил.4'!I432</f>
        <v>1844.5</v>
      </c>
      <c r="J432" s="137">
        <f>'Прил.4'!J432</f>
        <v>80.09466325068392</v>
      </c>
      <c r="K432" s="137">
        <f>'Прил.4'!K432</f>
        <v>458.4000000000001</v>
      </c>
    </row>
    <row r="433" spans="2:11" ht="12.75" hidden="1">
      <c r="B433" s="40" t="s">
        <v>570</v>
      </c>
      <c r="C433" s="49" t="s">
        <v>399</v>
      </c>
      <c r="D433" s="49" t="s">
        <v>400</v>
      </c>
      <c r="E433" s="49" t="s">
        <v>545</v>
      </c>
      <c r="F433" s="52">
        <v>612</v>
      </c>
      <c r="G433" s="49"/>
      <c r="H433" s="137">
        <f>'Прил.4'!H433</f>
        <v>189.8</v>
      </c>
      <c r="I433" s="137">
        <f>'Прил.4'!I433</f>
        <v>189.8</v>
      </c>
      <c r="J433" s="137">
        <f>'Прил.4'!J433</f>
        <v>100</v>
      </c>
      <c r="K433" s="137">
        <f>'Прил.4'!K433</f>
        <v>0</v>
      </c>
    </row>
    <row r="434" spans="2:11" ht="12.75" hidden="1">
      <c r="B434" s="40" t="s">
        <v>421</v>
      </c>
      <c r="C434" s="49" t="s">
        <v>399</v>
      </c>
      <c r="D434" s="49" t="s">
        <v>400</v>
      </c>
      <c r="E434" s="49" t="s">
        <v>545</v>
      </c>
      <c r="F434" s="52">
        <v>612</v>
      </c>
      <c r="G434" s="49">
        <v>2</v>
      </c>
      <c r="H434" s="137">
        <f>'Прил.4'!H434</f>
        <v>189.8</v>
      </c>
      <c r="I434" s="137">
        <f>'Прил.4'!I434</f>
        <v>189.8</v>
      </c>
      <c r="J434" s="137">
        <f>'Прил.4'!J434</f>
        <v>100</v>
      </c>
      <c r="K434" s="137">
        <f>'Прил.4'!K434</f>
        <v>0</v>
      </c>
    </row>
    <row r="435" spans="2:11" ht="12.75" hidden="1">
      <c r="B435" s="40" t="s">
        <v>590</v>
      </c>
      <c r="C435" s="49" t="s">
        <v>399</v>
      </c>
      <c r="D435" s="49" t="s">
        <v>400</v>
      </c>
      <c r="E435" s="49" t="s">
        <v>546</v>
      </c>
      <c r="F435" s="49"/>
      <c r="G435" s="49"/>
      <c r="H435" s="137">
        <f>'Прил.4'!H435</f>
        <v>4394.5</v>
      </c>
      <c r="I435" s="137">
        <f>'Прил.4'!I435</f>
        <v>3092.2999999999997</v>
      </c>
      <c r="J435" s="137">
        <f>'Прил.4'!J435</f>
        <v>70.36750483558993</v>
      </c>
      <c r="K435" s="137">
        <f>'Прил.4'!K435</f>
        <v>1302.2000000000003</v>
      </c>
    </row>
    <row r="436" spans="2:11" ht="38.25" hidden="1">
      <c r="B436" s="40" t="s">
        <v>425</v>
      </c>
      <c r="C436" s="49" t="s">
        <v>399</v>
      </c>
      <c r="D436" s="49" t="s">
        <v>400</v>
      </c>
      <c r="E436" s="49" t="s">
        <v>546</v>
      </c>
      <c r="F436" s="49" t="s">
        <v>120</v>
      </c>
      <c r="G436" s="49"/>
      <c r="H436" s="137">
        <f>'Прил.4'!H436</f>
        <v>3627.3</v>
      </c>
      <c r="I436" s="137">
        <f>'Прил.4'!I436</f>
        <v>2441.1</v>
      </c>
      <c r="J436" s="137">
        <f>'Прил.4'!J436</f>
        <v>67.29799024067488</v>
      </c>
      <c r="K436" s="137">
        <f>'Прил.4'!K436</f>
        <v>1186.2000000000003</v>
      </c>
    </row>
    <row r="437" spans="2:11" ht="12.75" hidden="1">
      <c r="B437" s="50" t="s">
        <v>298</v>
      </c>
      <c r="C437" s="49" t="s">
        <v>399</v>
      </c>
      <c r="D437" s="49" t="s">
        <v>400</v>
      </c>
      <c r="E437" s="49" t="s">
        <v>546</v>
      </c>
      <c r="F437" s="49" t="s">
        <v>299</v>
      </c>
      <c r="G437" s="49"/>
      <c r="H437" s="137">
        <f>'Прил.4'!H437</f>
        <v>3627.3</v>
      </c>
      <c r="I437" s="137">
        <f>'Прил.4'!I437</f>
        <v>2441.1</v>
      </c>
      <c r="J437" s="137">
        <f>'Прил.4'!J437</f>
        <v>67.29799024067488</v>
      </c>
      <c r="K437" s="137">
        <f>'Прил.4'!K437</f>
        <v>1186.2000000000003</v>
      </c>
    </row>
    <row r="438" spans="2:11" ht="12.75" hidden="1">
      <c r="B438" s="50" t="s">
        <v>418</v>
      </c>
      <c r="C438" s="49" t="s">
        <v>399</v>
      </c>
      <c r="D438" s="49" t="s">
        <v>400</v>
      </c>
      <c r="E438" s="49" t="s">
        <v>546</v>
      </c>
      <c r="F438" s="49" t="s">
        <v>299</v>
      </c>
      <c r="G438" s="49" t="s">
        <v>413</v>
      </c>
      <c r="H438" s="137">
        <f>'Прил.4'!H438</f>
        <v>1181</v>
      </c>
      <c r="I438" s="137">
        <f>'Прил.4'!I438</f>
        <v>633.5</v>
      </c>
      <c r="J438" s="137">
        <f>'Прил.4'!J438</f>
        <v>53.64098221845893</v>
      </c>
      <c r="K438" s="137">
        <f>'Прил.4'!K438</f>
        <v>547.5</v>
      </c>
    </row>
    <row r="439" spans="2:11" ht="12.75" hidden="1">
      <c r="B439" s="40" t="s">
        <v>421</v>
      </c>
      <c r="C439" s="49" t="s">
        <v>399</v>
      </c>
      <c r="D439" s="49" t="s">
        <v>400</v>
      </c>
      <c r="E439" s="49" t="s">
        <v>546</v>
      </c>
      <c r="F439" s="49" t="s">
        <v>299</v>
      </c>
      <c r="G439" s="49">
        <v>2</v>
      </c>
      <c r="H439" s="137">
        <f>'Прил.4'!H439</f>
        <v>2446.3</v>
      </c>
      <c r="I439" s="137">
        <f>'Прил.4'!I439</f>
        <v>1807.6</v>
      </c>
      <c r="J439" s="137">
        <f>'Прил.4'!J439</f>
        <v>73.89118260229733</v>
      </c>
      <c r="K439" s="137">
        <f>'Прил.4'!K439</f>
        <v>638.7000000000003</v>
      </c>
    </row>
    <row r="440" spans="2:11" ht="12.75" hidden="1">
      <c r="B440" s="50" t="s">
        <v>432</v>
      </c>
      <c r="C440" s="49" t="s">
        <v>399</v>
      </c>
      <c r="D440" s="49" t="s">
        <v>400</v>
      </c>
      <c r="E440" s="49" t="s">
        <v>546</v>
      </c>
      <c r="F440" s="49" t="s">
        <v>433</v>
      </c>
      <c r="G440" s="49"/>
      <c r="H440" s="137">
        <f>'Прил.4'!H440</f>
        <v>762.2</v>
      </c>
      <c r="I440" s="137">
        <f>'Прил.4'!I440</f>
        <v>651.1999999999999</v>
      </c>
      <c r="J440" s="137">
        <f>'Прил.4'!J440</f>
        <v>85.43689320388349</v>
      </c>
      <c r="K440" s="137">
        <f>'Прил.4'!K440</f>
        <v>111.00000000000011</v>
      </c>
    </row>
    <row r="441" spans="2:11" ht="12.75" hidden="1">
      <c r="B441" s="50" t="s">
        <v>434</v>
      </c>
      <c r="C441" s="49" t="s">
        <v>399</v>
      </c>
      <c r="D441" s="49" t="s">
        <v>400</v>
      </c>
      <c r="E441" s="49" t="s">
        <v>546</v>
      </c>
      <c r="F441" s="49" t="s">
        <v>435</v>
      </c>
      <c r="G441" s="49"/>
      <c r="H441" s="137">
        <f>'Прил.4'!H441</f>
        <v>762.2</v>
      </c>
      <c r="I441" s="137">
        <f>'Прил.4'!I441</f>
        <v>651.1999999999999</v>
      </c>
      <c r="J441" s="137">
        <f>'Прил.4'!J441</f>
        <v>85.43689320388349</v>
      </c>
      <c r="K441" s="137">
        <f>'Прил.4'!K441</f>
        <v>111.00000000000011</v>
      </c>
    </row>
    <row r="442" spans="2:11" ht="12.75" hidden="1">
      <c r="B442" s="50" t="s">
        <v>418</v>
      </c>
      <c r="C442" s="49" t="s">
        <v>399</v>
      </c>
      <c r="D442" s="49" t="s">
        <v>400</v>
      </c>
      <c r="E442" s="49" t="s">
        <v>546</v>
      </c>
      <c r="F442" s="49" t="s">
        <v>435</v>
      </c>
      <c r="G442" s="49" t="s">
        <v>413</v>
      </c>
      <c r="H442" s="137">
        <f>'Прил.4'!H442</f>
        <v>712.6</v>
      </c>
      <c r="I442" s="137">
        <f>'Прил.4'!I442</f>
        <v>622.3</v>
      </c>
      <c r="J442" s="137">
        <f>'Прил.4'!J442</f>
        <v>87.32809430255402</v>
      </c>
      <c r="K442" s="137">
        <f>'Прил.4'!K442</f>
        <v>90.30000000000007</v>
      </c>
    </row>
    <row r="443" spans="2:11" ht="12.75" hidden="1">
      <c r="B443" s="40" t="s">
        <v>421</v>
      </c>
      <c r="C443" s="49" t="s">
        <v>399</v>
      </c>
      <c r="D443" s="49" t="s">
        <v>400</v>
      </c>
      <c r="E443" s="49" t="s">
        <v>546</v>
      </c>
      <c r="F443" s="49" t="s">
        <v>435</v>
      </c>
      <c r="G443" s="49">
        <v>2</v>
      </c>
      <c r="H443" s="137">
        <f>'Прил.4'!H443</f>
        <v>49.6</v>
      </c>
      <c r="I443" s="137">
        <f>'Прил.4'!I443</f>
        <v>28.9</v>
      </c>
      <c r="J443" s="137">
        <f>'Прил.4'!J443</f>
        <v>58.266129032258064</v>
      </c>
      <c r="K443" s="137">
        <f>'Прил.4'!K443</f>
        <v>20.700000000000003</v>
      </c>
    </row>
    <row r="444" spans="2:11" ht="12.75" hidden="1">
      <c r="B444" s="50" t="s">
        <v>437</v>
      </c>
      <c r="C444" s="49" t="s">
        <v>399</v>
      </c>
      <c r="D444" s="49" t="s">
        <v>400</v>
      </c>
      <c r="E444" s="49" t="s">
        <v>546</v>
      </c>
      <c r="F444" s="49" t="s">
        <v>72</v>
      </c>
      <c r="G444" s="49"/>
      <c r="H444" s="137">
        <f>'Прил.4'!H444</f>
        <v>5</v>
      </c>
      <c r="I444" s="137">
        <f>'Прил.4'!I444</f>
        <v>0</v>
      </c>
      <c r="J444" s="137">
        <f>'Прил.4'!J444</f>
        <v>0</v>
      </c>
      <c r="K444" s="137">
        <f>'Прил.4'!K444</f>
        <v>5</v>
      </c>
    </row>
    <row r="445" spans="2:11" ht="12.75" hidden="1">
      <c r="B445" s="50" t="s">
        <v>438</v>
      </c>
      <c r="C445" s="49" t="s">
        <v>399</v>
      </c>
      <c r="D445" s="49" t="s">
        <v>400</v>
      </c>
      <c r="E445" s="49" t="s">
        <v>546</v>
      </c>
      <c r="F445" s="49" t="s">
        <v>439</v>
      </c>
      <c r="G445" s="49"/>
      <c r="H445" s="137">
        <f>'Прил.4'!H445</f>
        <v>5</v>
      </c>
      <c r="I445" s="137">
        <f>'Прил.4'!I445</f>
        <v>0</v>
      </c>
      <c r="J445" s="137">
        <f>'Прил.4'!J445</f>
        <v>0</v>
      </c>
      <c r="K445" s="137">
        <f>'Прил.4'!K445</f>
        <v>5</v>
      </c>
    </row>
    <row r="446" spans="2:11" ht="12.75" hidden="1">
      <c r="B446" s="50" t="s">
        <v>418</v>
      </c>
      <c r="C446" s="49" t="s">
        <v>399</v>
      </c>
      <c r="D446" s="49" t="s">
        <v>400</v>
      </c>
      <c r="E446" s="49" t="s">
        <v>546</v>
      </c>
      <c r="F446" s="49" t="s">
        <v>439</v>
      </c>
      <c r="G446" s="49" t="s">
        <v>413</v>
      </c>
      <c r="H446" s="137">
        <f>'Прил.4'!H446</f>
        <v>5</v>
      </c>
      <c r="I446" s="137">
        <f>'Прил.4'!I446</f>
        <v>0</v>
      </c>
      <c r="J446" s="137">
        <f>'Прил.4'!J446</f>
        <v>0</v>
      </c>
      <c r="K446" s="137">
        <f>'Прил.4'!K446</f>
        <v>5</v>
      </c>
    </row>
    <row r="447" spans="2:11" ht="25.5" hidden="1">
      <c r="B447" s="74" t="s">
        <v>275</v>
      </c>
      <c r="C447" s="49" t="s">
        <v>399</v>
      </c>
      <c r="D447" s="49" t="s">
        <v>400</v>
      </c>
      <c r="E447" s="49" t="s">
        <v>276</v>
      </c>
      <c r="F447" s="48"/>
      <c r="G447" s="48"/>
      <c r="H447" s="137">
        <f>'Прил.4'!H447</f>
        <v>126</v>
      </c>
      <c r="I447" s="137">
        <f>'Прил.4'!I447</f>
        <v>97</v>
      </c>
      <c r="J447" s="137">
        <f>'Прил.4'!J447</f>
        <v>76.98412698412699</v>
      </c>
      <c r="K447" s="137">
        <f>'Прил.4'!K447</f>
        <v>29</v>
      </c>
    </row>
    <row r="448" spans="2:11" ht="38.25" hidden="1">
      <c r="B448" s="40" t="s">
        <v>281</v>
      </c>
      <c r="C448" s="49" t="s">
        <v>399</v>
      </c>
      <c r="D448" s="49" t="s">
        <v>400</v>
      </c>
      <c r="E448" s="49" t="s">
        <v>282</v>
      </c>
      <c r="F448" s="49"/>
      <c r="G448" s="49"/>
      <c r="H448" s="137">
        <f>'Прил.4'!H448</f>
        <v>1</v>
      </c>
      <c r="I448" s="137">
        <f>'Прил.4'!I448</f>
        <v>1</v>
      </c>
      <c r="J448" s="137">
        <f>'Прил.4'!J448</f>
        <v>100</v>
      </c>
      <c r="K448" s="137">
        <f>'Прил.4'!K448</f>
        <v>0</v>
      </c>
    </row>
    <row r="449" spans="2:11" ht="38.25" hidden="1">
      <c r="B449" s="40" t="s">
        <v>283</v>
      </c>
      <c r="C449" s="49" t="s">
        <v>399</v>
      </c>
      <c r="D449" s="49" t="s">
        <v>400</v>
      </c>
      <c r="E449" s="49" t="s">
        <v>284</v>
      </c>
      <c r="F449" s="49"/>
      <c r="G449" s="49"/>
      <c r="H449" s="137">
        <f>'Прил.4'!H449</f>
        <v>1</v>
      </c>
      <c r="I449" s="137">
        <f>'Прил.4'!I449</f>
        <v>1</v>
      </c>
      <c r="J449" s="137">
        <f>'Прил.4'!J449</f>
        <v>100</v>
      </c>
      <c r="K449" s="137">
        <f>'Прил.4'!K449</f>
        <v>0</v>
      </c>
    </row>
    <row r="450" spans="2:11" ht="25.5" hidden="1">
      <c r="B450" s="40" t="s">
        <v>473</v>
      </c>
      <c r="C450" s="49" t="s">
        <v>399</v>
      </c>
      <c r="D450" s="49" t="s">
        <v>400</v>
      </c>
      <c r="E450" s="49" t="s">
        <v>284</v>
      </c>
      <c r="F450" s="49" t="s">
        <v>474</v>
      </c>
      <c r="G450" s="49"/>
      <c r="H450" s="137">
        <f>'Прил.4'!H450</f>
        <v>1</v>
      </c>
      <c r="I450" s="137">
        <f>'Прил.4'!I450</f>
        <v>1</v>
      </c>
      <c r="J450" s="137">
        <f>'Прил.4'!J450</f>
        <v>100</v>
      </c>
      <c r="K450" s="137">
        <f>'Прил.4'!K450</f>
        <v>0</v>
      </c>
    </row>
    <row r="451" spans="2:11" ht="12.75" hidden="1">
      <c r="B451" s="40" t="s">
        <v>570</v>
      </c>
      <c r="C451" s="49" t="s">
        <v>399</v>
      </c>
      <c r="D451" s="49" t="s">
        <v>400</v>
      </c>
      <c r="E451" s="49" t="s">
        <v>284</v>
      </c>
      <c r="F451" s="52">
        <v>612</v>
      </c>
      <c r="G451" s="49"/>
      <c r="H451" s="137">
        <f>'Прил.4'!H451</f>
        <v>1</v>
      </c>
      <c r="I451" s="137">
        <f>'Прил.4'!I451</f>
        <v>1</v>
      </c>
      <c r="J451" s="137">
        <f>'Прил.4'!J451</f>
        <v>100</v>
      </c>
      <c r="K451" s="137">
        <f>'Прил.4'!K451</f>
        <v>0</v>
      </c>
    </row>
    <row r="452" spans="2:11" ht="12.75" hidden="1">
      <c r="B452" s="40" t="s">
        <v>421</v>
      </c>
      <c r="C452" s="49" t="s">
        <v>399</v>
      </c>
      <c r="D452" s="49" t="s">
        <v>400</v>
      </c>
      <c r="E452" s="49" t="s">
        <v>284</v>
      </c>
      <c r="F452" s="52">
        <v>612</v>
      </c>
      <c r="G452" s="49">
        <v>2</v>
      </c>
      <c r="H452" s="137">
        <f>'Прил.4'!H452</f>
        <v>1</v>
      </c>
      <c r="I452" s="137">
        <f>'Прил.4'!I452</f>
        <v>1</v>
      </c>
      <c r="J452" s="137">
        <f>'Прил.4'!J452</f>
        <v>100</v>
      </c>
      <c r="K452" s="137">
        <f>'Прил.4'!K452</f>
        <v>0</v>
      </c>
    </row>
    <row r="453" spans="2:11" ht="38.25" hidden="1">
      <c r="B453" s="40" t="s">
        <v>285</v>
      </c>
      <c r="C453" s="49" t="s">
        <v>399</v>
      </c>
      <c r="D453" s="49" t="s">
        <v>400</v>
      </c>
      <c r="E453" s="49" t="s">
        <v>286</v>
      </c>
      <c r="F453" s="49"/>
      <c r="G453" s="49"/>
      <c r="H453" s="137">
        <f>'Прил.4'!H453</f>
        <v>125</v>
      </c>
      <c r="I453" s="137">
        <f>'Прил.4'!I453</f>
        <v>96</v>
      </c>
      <c r="J453" s="137">
        <f>'Прил.4'!J453</f>
        <v>76.8</v>
      </c>
      <c r="K453" s="137">
        <f>'Прил.4'!K453</f>
        <v>29</v>
      </c>
    </row>
    <row r="454" spans="2:11" ht="38.25" hidden="1">
      <c r="B454" s="40" t="s">
        <v>287</v>
      </c>
      <c r="C454" s="49" t="s">
        <v>399</v>
      </c>
      <c r="D454" s="49" t="s">
        <v>400</v>
      </c>
      <c r="E454" s="49" t="s">
        <v>288</v>
      </c>
      <c r="F454" s="49"/>
      <c r="G454" s="49"/>
      <c r="H454" s="137">
        <f>'Прил.4'!H454</f>
        <v>125</v>
      </c>
      <c r="I454" s="137">
        <f>'Прил.4'!I454</f>
        <v>96</v>
      </c>
      <c r="J454" s="137">
        <f>'Прил.4'!J454</f>
        <v>76.8</v>
      </c>
      <c r="K454" s="137">
        <f>'Прил.4'!K454</f>
        <v>29</v>
      </c>
    </row>
    <row r="455" spans="2:11" ht="25.5" hidden="1">
      <c r="B455" s="40" t="s">
        <v>473</v>
      </c>
      <c r="C455" s="49" t="s">
        <v>399</v>
      </c>
      <c r="D455" s="49" t="s">
        <v>400</v>
      </c>
      <c r="E455" s="49" t="s">
        <v>288</v>
      </c>
      <c r="F455" s="49" t="s">
        <v>474</v>
      </c>
      <c r="G455" s="49"/>
      <c r="H455" s="137">
        <f>'Прил.4'!H455</f>
        <v>125</v>
      </c>
      <c r="I455" s="137">
        <f>'Прил.4'!I455</f>
        <v>96</v>
      </c>
      <c r="J455" s="137">
        <f>'Прил.4'!J455</f>
        <v>76.8</v>
      </c>
      <c r="K455" s="137">
        <f>'Прил.4'!K455</f>
        <v>29</v>
      </c>
    </row>
    <row r="456" spans="2:11" ht="12.75" hidden="1">
      <c r="B456" s="40" t="s">
        <v>570</v>
      </c>
      <c r="C456" s="49" t="s">
        <v>399</v>
      </c>
      <c r="D456" s="49" t="s">
        <v>400</v>
      </c>
      <c r="E456" s="49" t="s">
        <v>288</v>
      </c>
      <c r="F456" s="52">
        <v>612</v>
      </c>
      <c r="G456" s="49"/>
      <c r="H456" s="137">
        <f>'Прил.4'!H456</f>
        <v>125</v>
      </c>
      <c r="I456" s="137">
        <f>'Прил.4'!I456</f>
        <v>96</v>
      </c>
      <c r="J456" s="137">
        <f>'Прил.4'!J456</f>
        <v>76.8</v>
      </c>
      <c r="K456" s="137">
        <f>'Прил.4'!K456</f>
        <v>29</v>
      </c>
    </row>
    <row r="457" spans="2:11" ht="12.75" hidden="1">
      <c r="B457" s="40" t="s">
        <v>421</v>
      </c>
      <c r="C457" s="49" t="s">
        <v>399</v>
      </c>
      <c r="D457" s="49" t="s">
        <v>400</v>
      </c>
      <c r="E457" s="49" t="s">
        <v>288</v>
      </c>
      <c r="F457" s="52">
        <v>612</v>
      </c>
      <c r="G457" s="49">
        <v>2</v>
      </c>
      <c r="H457" s="137">
        <f>'Прил.4'!H457</f>
        <v>125</v>
      </c>
      <c r="I457" s="137">
        <f>'Прил.4'!I457</f>
        <v>96</v>
      </c>
      <c r="J457" s="137">
        <f>'Прил.4'!J457</f>
        <v>76.8</v>
      </c>
      <c r="K457" s="137">
        <f>'Прил.4'!K457</f>
        <v>29</v>
      </c>
    </row>
    <row r="458" spans="2:11" s="54" customFormat="1" ht="12.75">
      <c r="B458" s="47" t="s">
        <v>356</v>
      </c>
      <c r="C458" s="48" t="s">
        <v>401</v>
      </c>
      <c r="D458" s="48"/>
      <c r="E458" s="48"/>
      <c r="F458" s="48"/>
      <c r="G458" s="48"/>
      <c r="H458" s="142">
        <f>'Прил.4'!H458</f>
        <v>24147</v>
      </c>
      <c r="I458" s="142">
        <f>'Прил.4'!I458</f>
        <v>17553.7</v>
      </c>
      <c r="J458" s="142">
        <f>'Прил.4'!J458</f>
        <v>72.69515881890091</v>
      </c>
      <c r="K458" s="142">
        <f>'Прил.4'!K458</f>
        <v>6593.299999999999</v>
      </c>
    </row>
    <row r="459" spans="2:11" ht="12.75" hidden="1">
      <c r="B459" s="46" t="s">
        <v>421</v>
      </c>
      <c r="C459" s="45"/>
      <c r="D459" s="45"/>
      <c r="E459" s="45"/>
      <c r="F459" s="45"/>
      <c r="G459" s="45">
        <v>2</v>
      </c>
      <c r="H459" s="137">
        <f>'Прил.4'!H459</f>
        <v>2694.6000000000004</v>
      </c>
      <c r="I459" s="137">
        <f>'Прил.4'!I459</f>
        <v>1713.3</v>
      </c>
      <c r="J459" s="137">
        <f>'Прил.4'!J459</f>
        <v>63.582720997550645</v>
      </c>
      <c r="K459" s="137">
        <f>'Прил.4'!K459</f>
        <v>981.3000000000004</v>
      </c>
    </row>
    <row r="460" spans="2:11" ht="12.75" hidden="1">
      <c r="B460" s="46" t="s">
        <v>409</v>
      </c>
      <c r="C460" s="45"/>
      <c r="D460" s="45"/>
      <c r="E460" s="45"/>
      <c r="F460" s="45"/>
      <c r="G460" s="45">
        <v>3</v>
      </c>
      <c r="H460" s="137">
        <f>'Прил.4'!H460</f>
        <v>14148.8</v>
      </c>
      <c r="I460" s="137">
        <f>'Прил.4'!I460</f>
        <v>9802.8</v>
      </c>
      <c r="J460" s="137">
        <f>'Прил.4'!J460</f>
        <v>69.28361415809114</v>
      </c>
      <c r="K460" s="137">
        <f>'Прил.4'!K460</f>
        <v>4346</v>
      </c>
    </row>
    <row r="461" spans="2:11" ht="12.75" hidden="1">
      <c r="B461" s="46" t="s">
        <v>410</v>
      </c>
      <c r="C461" s="45"/>
      <c r="D461" s="45"/>
      <c r="E461" s="45"/>
      <c r="F461" s="45"/>
      <c r="G461" s="45">
        <v>4</v>
      </c>
      <c r="H461" s="137">
        <f>'Прил.4'!H461</f>
        <v>7303.6</v>
      </c>
      <c r="I461" s="137">
        <f>'Прил.4'!I461</f>
        <v>6037.6</v>
      </c>
      <c r="J461" s="137">
        <f>'Прил.4'!J461</f>
        <v>82.66608247987294</v>
      </c>
      <c r="K461" s="137">
        <f>'Прил.4'!K461</f>
        <v>1266</v>
      </c>
    </row>
    <row r="462" spans="2:11" ht="12.75">
      <c r="B462" s="40" t="s">
        <v>363</v>
      </c>
      <c r="C462" s="49" t="s">
        <v>401</v>
      </c>
      <c r="D462" s="49" t="s">
        <v>402</v>
      </c>
      <c r="E462" s="49"/>
      <c r="F462" s="49"/>
      <c r="G462" s="49"/>
      <c r="H462" s="137">
        <f>'Прил.4'!H462</f>
        <v>2125.3</v>
      </c>
      <c r="I462" s="137">
        <f>'Прил.4'!I462</f>
        <v>1552.2</v>
      </c>
      <c r="J462" s="137">
        <f>'Прил.4'!J462</f>
        <v>73.03439514421493</v>
      </c>
      <c r="K462" s="137">
        <f>'Прил.4'!K462</f>
        <v>573.1000000000001</v>
      </c>
    </row>
    <row r="463" spans="2:11" ht="12.75" hidden="1">
      <c r="B463" s="50" t="s">
        <v>422</v>
      </c>
      <c r="C463" s="49" t="s">
        <v>401</v>
      </c>
      <c r="D463" s="49" t="s">
        <v>402</v>
      </c>
      <c r="E463" s="49" t="s">
        <v>423</v>
      </c>
      <c r="F463" s="49"/>
      <c r="G463" s="49"/>
      <c r="H463" s="137">
        <f>'Прил.4'!H463</f>
        <v>2125.3</v>
      </c>
      <c r="I463" s="137">
        <f>'Прил.4'!I463</f>
        <v>1552.2</v>
      </c>
      <c r="J463" s="137">
        <f>'Прил.4'!J463</f>
        <v>73.03439514421493</v>
      </c>
      <c r="K463" s="137">
        <f>'Прил.4'!K463</f>
        <v>573.1000000000001</v>
      </c>
    </row>
    <row r="464" spans="2:11" ht="25.5" hidden="1">
      <c r="B464" s="40" t="s">
        <v>591</v>
      </c>
      <c r="C464" s="49" t="s">
        <v>401</v>
      </c>
      <c r="D464" s="49" t="s">
        <v>402</v>
      </c>
      <c r="E464" s="49" t="s">
        <v>547</v>
      </c>
      <c r="F464" s="49"/>
      <c r="G464" s="49"/>
      <c r="H464" s="137">
        <f>'Прил.4'!H464</f>
        <v>2125.3</v>
      </c>
      <c r="I464" s="137">
        <f>'Прил.4'!I464</f>
        <v>1552.2</v>
      </c>
      <c r="J464" s="137">
        <f>'Прил.4'!J464</f>
        <v>73.03439514421493</v>
      </c>
      <c r="K464" s="137">
        <f>'Прил.4'!K464</f>
        <v>573.1000000000001</v>
      </c>
    </row>
    <row r="465" spans="2:11" ht="12.75" hidden="1">
      <c r="B465" s="40" t="s">
        <v>511</v>
      </c>
      <c r="C465" s="49" t="s">
        <v>401</v>
      </c>
      <c r="D465" s="49" t="s">
        <v>402</v>
      </c>
      <c r="E465" s="49" t="s">
        <v>547</v>
      </c>
      <c r="F465" s="49" t="s">
        <v>548</v>
      </c>
      <c r="G465" s="49"/>
      <c r="H465" s="137">
        <f>'Прил.4'!H465</f>
        <v>2125.3</v>
      </c>
      <c r="I465" s="137">
        <f>'Прил.4'!I465</f>
        <v>1552.2</v>
      </c>
      <c r="J465" s="137">
        <f>'Прил.4'!J465</f>
        <v>73.03439514421493</v>
      </c>
      <c r="K465" s="137">
        <f>'Прил.4'!K465</f>
        <v>573.1000000000001</v>
      </c>
    </row>
    <row r="466" spans="2:11" ht="12.75" hidden="1">
      <c r="B466" s="40" t="s">
        <v>82</v>
      </c>
      <c r="C466" s="49" t="s">
        <v>401</v>
      </c>
      <c r="D466" s="49" t="s">
        <v>402</v>
      </c>
      <c r="E466" s="49" t="s">
        <v>547</v>
      </c>
      <c r="F466" s="49" t="s">
        <v>81</v>
      </c>
      <c r="G466" s="49"/>
      <c r="H466" s="137">
        <f>'Прил.4'!H466</f>
        <v>2125.3</v>
      </c>
      <c r="I466" s="137">
        <f>'Прил.4'!I466</f>
        <v>1552.2</v>
      </c>
      <c r="J466" s="137">
        <f>'Прил.4'!J466</f>
        <v>73.03439514421493</v>
      </c>
      <c r="K466" s="137">
        <f>'Прил.4'!K466</f>
        <v>573.1000000000001</v>
      </c>
    </row>
    <row r="467" spans="2:11" ht="12.75" hidden="1">
      <c r="B467" s="40" t="s">
        <v>421</v>
      </c>
      <c r="C467" s="49" t="s">
        <v>401</v>
      </c>
      <c r="D467" s="49" t="s">
        <v>402</v>
      </c>
      <c r="E467" s="49" t="s">
        <v>547</v>
      </c>
      <c r="F467" s="49" t="s">
        <v>81</v>
      </c>
      <c r="G467" s="49">
        <v>2</v>
      </c>
      <c r="H467" s="137">
        <f>'Прил.4'!H467</f>
        <v>2125.3</v>
      </c>
      <c r="I467" s="137">
        <f>'Прил.4'!I467</f>
        <v>1552.2</v>
      </c>
      <c r="J467" s="137">
        <f>'Прил.4'!J467</f>
        <v>73.03439514421493</v>
      </c>
      <c r="K467" s="137">
        <f>'Прил.4'!K467</f>
        <v>573.1000000000001</v>
      </c>
    </row>
    <row r="468" spans="2:11" ht="12.75">
      <c r="B468" s="40" t="s">
        <v>357</v>
      </c>
      <c r="C468" s="49" t="s">
        <v>401</v>
      </c>
      <c r="D468" s="49" t="s">
        <v>403</v>
      </c>
      <c r="E468" s="49"/>
      <c r="F468" s="49"/>
      <c r="G468" s="49"/>
      <c r="H468" s="137">
        <f>'Прил.4'!H468</f>
        <v>9767.800000000001</v>
      </c>
      <c r="I468" s="137">
        <f>'Прил.4'!I468</f>
        <v>9377.9</v>
      </c>
      <c r="J468" s="137">
        <f>'Прил.4'!J468</f>
        <v>96.00831302852228</v>
      </c>
      <c r="K468" s="137">
        <f>'Прил.4'!K468</f>
        <v>389.90000000000146</v>
      </c>
    </row>
    <row r="469" spans="2:11" ht="12.75" hidden="1">
      <c r="B469" s="50" t="s">
        <v>422</v>
      </c>
      <c r="C469" s="49" t="s">
        <v>401</v>
      </c>
      <c r="D469" s="49" t="s">
        <v>403</v>
      </c>
      <c r="E469" s="51" t="s">
        <v>423</v>
      </c>
      <c r="F469" s="49"/>
      <c r="G469" s="49"/>
      <c r="H469" s="137">
        <f>'Прил.4'!H469</f>
        <v>9113.300000000001</v>
      </c>
      <c r="I469" s="137">
        <f>'Прил.4'!I469</f>
        <v>9113.300000000001</v>
      </c>
      <c r="J469" s="137">
        <f>'Прил.4'!J469</f>
        <v>100</v>
      </c>
      <c r="K469" s="137">
        <f>'Прил.4'!K469</f>
        <v>0</v>
      </c>
    </row>
    <row r="470" spans="2:11" ht="51" hidden="1">
      <c r="B470" s="82" t="s">
        <v>10</v>
      </c>
      <c r="C470" s="49" t="s">
        <v>401</v>
      </c>
      <c r="D470" s="49" t="s">
        <v>403</v>
      </c>
      <c r="E470" s="51" t="s">
        <v>579</v>
      </c>
      <c r="F470" s="49"/>
      <c r="G470" s="49"/>
      <c r="H470" s="137">
        <f>'Прил.4'!H470</f>
        <v>6037.6</v>
      </c>
      <c r="I470" s="137">
        <f>'Прил.4'!I470</f>
        <v>6037.6</v>
      </c>
      <c r="J470" s="137">
        <f>'Прил.4'!J470</f>
        <v>100</v>
      </c>
      <c r="K470" s="137">
        <f>'Прил.4'!K470</f>
        <v>0</v>
      </c>
    </row>
    <row r="471" spans="2:11" ht="12.75" hidden="1">
      <c r="B471" s="50" t="s">
        <v>511</v>
      </c>
      <c r="C471" s="49" t="s">
        <v>401</v>
      </c>
      <c r="D471" s="49" t="s">
        <v>403</v>
      </c>
      <c r="E471" s="51" t="s">
        <v>579</v>
      </c>
      <c r="F471" s="49" t="s">
        <v>548</v>
      </c>
      <c r="G471" s="49"/>
      <c r="H471" s="137">
        <f>'Прил.4'!H471</f>
        <v>6037.6</v>
      </c>
      <c r="I471" s="137">
        <f>'Прил.4'!I471</f>
        <v>6037.6</v>
      </c>
      <c r="J471" s="137">
        <f>'Прил.4'!J471</f>
        <v>100</v>
      </c>
      <c r="K471" s="137">
        <f>'Прил.4'!K471</f>
        <v>0</v>
      </c>
    </row>
    <row r="472" spans="2:11" ht="12.75" hidden="1">
      <c r="B472" s="50" t="s">
        <v>82</v>
      </c>
      <c r="C472" s="49" t="s">
        <v>401</v>
      </c>
      <c r="D472" s="49" t="s">
        <v>403</v>
      </c>
      <c r="E472" s="51" t="s">
        <v>579</v>
      </c>
      <c r="F472" s="49" t="s">
        <v>81</v>
      </c>
      <c r="G472" s="49"/>
      <c r="H472" s="137">
        <f>'Прил.4'!H472</f>
        <v>6037.6</v>
      </c>
      <c r="I472" s="137">
        <f>'Прил.4'!I472</f>
        <v>6037.6</v>
      </c>
      <c r="J472" s="137">
        <f>'Прил.4'!J472</f>
        <v>100</v>
      </c>
      <c r="K472" s="137">
        <f>'Прил.4'!K472</f>
        <v>0</v>
      </c>
    </row>
    <row r="473" spans="2:11" ht="12.75" hidden="1">
      <c r="B473" s="50" t="s">
        <v>410</v>
      </c>
      <c r="C473" s="49" t="s">
        <v>401</v>
      </c>
      <c r="D473" s="49" t="s">
        <v>403</v>
      </c>
      <c r="E473" s="51" t="s">
        <v>579</v>
      </c>
      <c r="F473" s="49" t="s">
        <v>81</v>
      </c>
      <c r="G473" s="49" t="s">
        <v>417</v>
      </c>
      <c r="H473" s="137">
        <f>'Прил.4'!H473</f>
        <v>6037.6</v>
      </c>
      <c r="I473" s="137">
        <f>'Прил.4'!I473</f>
        <v>6037.6</v>
      </c>
      <c r="J473" s="137">
        <f>'Прил.4'!J473</f>
        <v>100</v>
      </c>
      <c r="K473" s="137">
        <f>'Прил.4'!K473</f>
        <v>0</v>
      </c>
    </row>
    <row r="474" spans="2:11" ht="63.75" hidden="1">
      <c r="B474" s="50" t="s">
        <v>11</v>
      </c>
      <c r="C474" s="49" t="s">
        <v>401</v>
      </c>
      <c r="D474" s="49" t="s">
        <v>403</v>
      </c>
      <c r="E474" s="51" t="s">
        <v>289</v>
      </c>
      <c r="F474" s="49"/>
      <c r="G474" s="49"/>
      <c r="H474" s="137">
        <f>'Прил.4'!H474</f>
        <v>3018.8</v>
      </c>
      <c r="I474" s="137">
        <f>'Прил.4'!I474</f>
        <v>3018.8</v>
      </c>
      <c r="J474" s="137">
        <f>'Прил.4'!J474</f>
        <v>100</v>
      </c>
      <c r="K474" s="137">
        <f>'Прил.4'!K474</f>
        <v>0</v>
      </c>
    </row>
    <row r="475" spans="2:11" ht="12.75" hidden="1">
      <c r="B475" s="50" t="s">
        <v>511</v>
      </c>
      <c r="C475" s="49" t="s">
        <v>401</v>
      </c>
      <c r="D475" s="49" t="s">
        <v>403</v>
      </c>
      <c r="E475" s="51" t="s">
        <v>289</v>
      </c>
      <c r="F475" s="49" t="s">
        <v>548</v>
      </c>
      <c r="G475" s="49"/>
      <c r="H475" s="137">
        <f>'Прил.4'!H475</f>
        <v>3018.8</v>
      </c>
      <c r="I475" s="137">
        <f>'Прил.4'!I475</f>
        <v>3018.8</v>
      </c>
      <c r="J475" s="137">
        <f>'Прил.4'!J475</f>
        <v>100</v>
      </c>
      <c r="K475" s="137">
        <f>'Прил.4'!K475</f>
        <v>0</v>
      </c>
    </row>
    <row r="476" spans="2:11" ht="12.75" hidden="1">
      <c r="B476" s="50" t="s">
        <v>82</v>
      </c>
      <c r="C476" s="49" t="s">
        <v>401</v>
      </c>
      <c r="D476" s="49" t="s">
        <v>403</v>
      </c>
      <c r="E476" s="51" t="s">
        <v>289</v>
      </c>
      <c r="F476" s="49" t="s">
        <v>81</v>
      </c>
      <c r="G476" s="49"/>
      <c r="H476" s="137">
        <f>'Прил.4'!H476</f>
        <v>3018.8</v>
      </c>
      <c r="I476" s="137">
        <f>'Прил.4'!I476</f>
        <v>3018.8</v>
      </c>
      <c r="J476" s="137">
        <f>'Прил.4'!J476</f>
        <v>100</v>
      </c>
      <c r="K476" s="137">
        <f>'Прил.4'!K476</f>
        <v>0</v>
      </c>
    </row>
    <row r="477" spans="2:11" ht="12.75" hidden="1">
      <c r="B477" s="40" t="s">
        <v>409</v>
      </c>
      <c r="C477" s="49" t="s">
        <v>401</v>
      </c>
      <c r="D477" s="49" t="s">
        <v>403</v>
      </c>
      <c r="E477" s="51" t="s">
        <v>289</v>
      </c>
      <c r="F477" s="49" t="s">
        <v>81</v>
      </c>
      <c r="G477" s="49" t="s">
        <v>311</v>
      </c>
      <c r="H477" s="137">
        <f>'Прил.4'!H477</f>
        <v>3018.8</v>
      </c>
      <c r="I477" s="137">
        <f>'Прил.4'!I477</f>
        <v>3018.8</v>
      </c>
      <c r="J477" s="137">
        <f>'Прил.4'!J477</f>
        <v>100</v>
      </c>
      <c r="K477" s="137">
        <f>'Прил.4'!K477</f>
        <v>0</v>
      </c>
    </row>
    <row r="478" spans="2:11" ht="12.75" hidden="1">
      <c r="B478" s="50" t="s">
        <v>576</v>
      </c>
      <c r="C478" s="49" t="s">
        <v>401</v>
      </c>
      <c r="D478" s="49" t="s">
        <v>403</v>
      </c>
      <c r="E478" s="51" t="s">
        <v>144</v>
      </c>
      <c r="F478" s="49"/>
      <c r="G478" s="49"/>
      <c r="H478" s="137">
        <f>'Прил.4'!H478</f>
        <v>45</v>
      </c>
      <c r="I478" s="137">
        <f>'Прил.4'!I478</f>
        <v>45</v>
      </c>
      <c r="J478" s="137">
        <f>'Прил.4'!J478</f>
        <v>100</v>
      </c>
      <c r="K478" s="137">
        <f>'Прил.4'!K478</f>
        <v>0</v>
      </c>
    </row>
    <row r="479" spans="2:11" ht="12.75" hidden="1">
      <c r="B479" s="50" t="s">
        <v>511</v>
      </c>
      <c r="C479" s="49" t="s">
        <v>401</v>
      </c>
      <c r="D479" s="49" t="s">
        <v>403</v>
      </c>
      <c r="E479" s="51" t="s">
        <v>144</v>
      </c>
      <c r="F479" s="49" t="s">
        <v>548</v>
      </c>
      <c r="G479" s="49"/>
      <c r="H479" s="137">
        <f>'Прил.4'!H479</f>
        <v>45</v>
      </c>
      <c r="I479" s="137">
        <f>'Прил.4'!I479</f>
        <v>45</v>
      </c>
      <c r="J479" s="137">
        <f>'Прил.4'!J479</f>
        <v>100</v>
      </c>
      <c r="K479" s="137">
        <f>'Прил.4'!K479</f>
        <v>0</v>
      </c>
    </row>
    <row r="480" spans="2:11" ht="12.75" hidden="1">
      <c r="B480" s="50" t="s">
        <v>82</v>
      </c>
      <c r="C480" s="49" t="s">
        <v>401</v>
      </c>
      <c r="D480" s="49" t="s">
        <v>403</v>
      </c>
      <c r="E480" s="51" t="s">
        <v>144</v>
      </c>
      <c r="F480" s="49" t="s">
        <v>81</v>
      </c>
      <c r="G480" s="49"/>
      <c r="H480" s="137">
        <f>'Прил.4'!H480</f>
        <v>45</v>
      </c>
      <c r="I480" s="137">
        <f>'Прил.4'!I480</f>
        <v>45</v>
      </c>
      <c r="J480" s="137">
        <f>'Прил.4'!J480</f>
        <v>100</v>
      </c>
      <c r="K480" s="137">
        <f>'Прил.4'!K480</f>
        <v>0</v>
      </c>
    </row>
    <row r="481" spans="2:11" ht="12.75" hidden="1">
      <c r="B481" s="40" t="s">
        <v>421</v>
      </c>
      <c r="C481" s="49" t="s">
        <v>401</v>
      </c>
      <c r="D481" s="49" t="s">
        <v>403</v>
      </c>
      <c r="E481" s="51" t="s">
        <v>144</v>
      </c>
      <c r="F481" s="49" t="s">
        <v>81</v>
      </c>
      <c r="G481" s="49">
        <v>2</v>
      </c>
      <c r="H481" s="137">
        <f>'Прил.4'!H481</f>
        <v>45</v>
      </c>
      <c r="I481" s="137">
        <f>'Прил.4'!I481</f>
        <v>45</v>
      </c>
      <c r="J481" s="137">
        <f>'Прил.4'!J481</f>
        <v>100</v>
      </c>
      <c r="K481" s="137">
        <f>'Прил.4'!K481</f>
        <v>0</v>
      </c>
    </row>
    <row r="482" spans="2:11" ht="12.75" hidden="1">
      <c r="B482" s="40" t="s">
        <v>592</v>
      </c>
      <c r="C482" s="49" t="s">
        <v>401</v>
      </c>
      <c r="D482" s="49" t="s">
        <v>403</v>
      </c>
      <c r="E482" s="51" t="s">
        <v>549</v>
      </c>
      <c r="F482" s="49"/>
      <c r="G482" s="49"/>
      <c r="H482" s="137">
        <f>'Прил.4'!H482</f>
        <v>11.9</v>
      </c>
      <c r="I482" s="137">
        <f>'Прил.4'!I482</f>
        <v>11.9</v>
      </c>
      <c r="J482" s="137">
        <f>'Прил.4'!J482</f>
        <v>100</v>
      </c>
      <c r="K482" s="137">
        <f>'Прил.4'!K482</f>
        <v>0</v>
      </c>
    </row>
    <row r="483" spans="2:11" ht="25.5" hidden="1">
      <c r="B483" s="40" t="s">
        <v>473</v>
      </c>
      <c r="C483" s="49" t="s">
        <v>401</v>
      </c>
      <c r="D483" s="49" t="s">
        <v>403</v>
      </c>
      <c r="E483" s="51" t="s">
        <v>549</v>
      </c>
      <c r="F483" s="49" t="s">
        <v>474</v>
      </c>
      <c r="G483" s="49"/>
      <c r="H483" s="137">
        <f>'Прил.4'!H483</f>
        <v>11.9</v>
      </c>
      <c r="I483" s="137">
        <f>'Прил.4'!I483</f>
        <v>11.9</v>
      </c>
      <c r="J483" s="137">
        <f>'Прил.4'!J483</f>
        <v>100</v>
      </c>
      <c r="K483" s="137">
        <f>'Прил.4'!K483</f>
        <v>0</v>
      </c>
    </row>
    <row r="484" spans="2:11" ht="12.75" hidden="1">
      <c r="B484" s="40" t="s">
        <v>570</v>
      </c>
      <c r="C484" s="49" t="s">
        <v>401</v>
      </c>
      <c r="D484" s="49" t="s">
        <v>403</v>
      </c>
      <c r="E484" s="51" t="s">
        <v>549</v>
      </c>
      <c r="F484" s="52">
        <v>612</v>
      </c>
      <c r="G484" s="49"/>
      <c r="H484" s="137">
        <f>'Прил.4'!H484</f>
        <v>11.9</v>
      </c>
      <c r="I484" s="137">
        <f>'Прил.4'!I484</f>
        <v>11.9</v>
      </c>
      <c r="J484" s="137">
        <f>'Прил.4'!J484</f>
        <v>100</v>
      </c>
      <c r="K484" s="137">
        <f>'Прил.4'!K484</f>
        <v>0</v>
      </c>
    </row>
    <row r="485" spans="2:11" ht="12.75" hidden="1">
      <c r="B485" s="40" t="s">
        <v>421</v>
      </c>
      <c r="C485" s="49" t="s">
        <v>401</v>
      </c>
      <c r="D485" s="49" t="s">
        <v>403</v>
      </c>
      <c r="E485" s="51" t="s">
        <v>549</v>
      </c>
      <c r="F485" s="52">
        <v>612</v>
      </c>
      <c r="G485" s="49">
        <v>2</v>
      </c>
      <c r="H485" s="137">
        <f>'Прил.4'!H485</f>
        <v>11.9</v>
      </c>
      <c r="I485" s="137">
        <f>'Прил.4'!I485</f>
        <v>11.9</v>
      </c>
      <c r="J485" s="137">
        <f>'Прил.4'!J485</f>
        <v>100</v>
      </c>
      <c r="K485" s="137">
        <f>'Прил.4'!K485</f>
        <v>0</v>
      </c>
    </row>
    <row r="486" spans="2:11" ht="25.5" hidden="1">
      <c r="B486" s="40" t="s">
        <v>3</v>
      </c>
      <c r="C486" s="49" t="s">
        <v>401</v>
      </c>
      <c r="D486" s="49" t="s">
        <v>403</v>
      </c>
      <c r="E486" s="51" t="s">
        <v>146</v>
      </c>
      <c r="F486" s="49"/>
      <c r="G486" s="49"/>
      <c r="H486" s="137">
        <f>'Прил.4'!H486</f>
        <v>500</v>
      </c>
      <c r="I486" s="137">
        <f>'Прил.4'!I486</f>
        <v>236.3</v>
      </c>
      <c r="J486" s="137">
        <f>'Прил.4'!J486</f>
        <v>47.260000000000005</v>
      </c>
      <c r="K486" s="137">
        <f>'Прил.4'!K486</f>
        <v>263.7</v>
      </c>
    </row>
    <row r="487" spans="2:11" ht="51" hidden="1">
      <c r="B487" s="40" t="s">
        <v>18</v>
      </c>
      <c r="C487" s="49" t="s">
        <v>401</v>
      </c>
      <c r="D487" s="49" t="s">
        <v>403</v>
      </c>
      <c r="E487" s="51" t="s">
        <v>492</v>
      </c>
      <c r="F487" s="49"/>
      <c r="G487" s="49"/>
      <c r="H487" s="137">
        <f>'Прил.4'!H487</f>
        <v>189</v>
      </c>
      <c r="I487" s="137">
        <f>'Прил.4'!I487</f>
        <v>189</v>
      </c>
      <c r="J487" s="137">
        <f>'Прил.4'!J487</f>
        <v>100</v>
      </c>
      <c r="K487" s="137">
        <f>'Прил.4'!K487</f>
        <v>0</v>
      </c>
    </row>
    <row r="488" spans="2:11" ht="12.75" hidden="1">
      <c r="B488" s="40" t="s">
        <v>82</v>
      </c>
      <c r="C488" s="49" t="s">
        <v>401</v>
      </c>
      <c r="D488" s="49" t="s">
        <v>403</v>
      </c>
      <c r="E488" s="51" t="s">
        <v>492</v>
      </c>
      <c r="F488" s="49" t="s">
        <v>81</v>
      </c>
      <c r="G488" s="49"/>
      <c r="H488" s="137">
        <f>'Прил.4'!H488</f>
        <v>189</v>
      </c>
      <c r="I488" s="137">
        <f>'Прил.4'!I488</f>
        <v>189</v>
      </c>
      <c r="J488" s="137">
        <f>'Прил.4'!J488</f>
        <v>100</v>
      </c>
      <c r="K488" s="137">
        <f>'Прил.4'!K488</f>
        <v>0</v>
      </c>
    </row>
    <row r="489" spans="2:11" ht="12.75" hidden="1">
      <c r="B489" s="40" t="s">
        <v>462</v>
      </c>
      <c r="C489" s="49" t="s">
        <v>401</v>
      </c>
      <c r="D489" s="49" t="s">
        <v>403</v>
      </c>
      <c r="E489" s="51" t="s">
        <v>492</v>
      </c>
      <c r="F489" s="49" t="s">
        <v>461</v>
      </c>
      <c r="G489" s="49"/>
      <c r="H489" s="137">
        <f>'Прил.4'!H489</f>
        <v>189</v>
      </c>
      <c r="I489" s="137">
        <f>'Прил.4'!I489</f>
        <v>189</v>
      </c>
      <c r="J489" s="137">
        <f>'Прил.4'!J489</f>
        <v>100</v>
      </c>
      <c r="K489" s="137">
        <f>'Прил.4'!K489</f>
        <v>0</v>
      </c>
    </row>
    <row r="490" spans="2:11" ht="12.75" hidden="1">
      <c r="B490" s="40" t="s">
        <v>409</v>
      </c>
      <c r="C490" s="49" t="s">
        <v>401</v>
      </c>
      <c r="D490" s="49" t="s">
        <v>403</v>
      </c>
      <c r="E490" s="51" t="s">
        <v>492</v>
      </c>
      <c r="F490" s="49" t="s">
        <v>461</v>
      </c>
      <c r="G490" s="49" t="s">
        <v>311</v>
      </c>
      <c r="H490" s="137">
        <f>'Прил.4'!H490</f>
        <v>189</v>
      </c>
      <c r="I490" s="137">
        <f>'Прил.4'!I490</f>
        <v>189</v>
      </c>
      <c r="J490" s="137">
        <f>'Прил.4'!J490</f>
        <v>100</v>
      </c>
      <c r="K490" s="137">
        <f>'Прил.4'!K490</f>
        <v>0</v>
      </c>
    </row>
    <row r="491" spans="2:11" ht="25.5" hidden="1">
      <c r="B491" s="40" t="s">
        <v>4</v>
      </c>
      <c r="C491" s="49" t="s">
        <v>401</v>
      </c>
      <c r="D491" s="49" t="s">
        <v>403</v>
      </c>
      <c r="E491" s="51" t="s">
        <v>147</v>
      </c>
      <c r="F491" s="49"/>
      <c r="G491" s="49"/>
      <c r="H491" s="137">
        <f>'Прил.4'!H491</f>
        <v>311</v>
      </c>
      <c r="I491" s="137">
        <f>'Прил.4'!I491</f>
        <v>47.3</v>
      </c>
      <c r="J491" s="137">
        <f>'Прил.4'!J491</f>
        <v>15.209003215434084</v>
      </c>
      <c r="K491" s="137">
        <f>'Прил.4'!K491</f>
        <v>263.7</v>
      </c>
    </row>
    <row r="492" spans="2:11" ht="12.75" hidden="1">
      <c r="B492" s="40" t="s">
        <v>511</v>
      </c>
      <c r="C492" s="49" t="s">
        <v>401</v>
      </c>
      <c r="D492" s="49" t="s">
        <v>403</v>
      </c>
      <c r="E492" s="51" t="s">
        <v>147</v>
      </c>
      <c r="F492" s="49" t="s">
        <v>548</v>
      </c>
      <c r="G492" s="49"/>
      <c r="H492" s="137">
        <f>'Прил.4'!H492</f>
        <v>311</v>
      </c>
      <c r="I492" s="137">
        <f>'Прил.4'!I492</f>
        <v>47.3</v>
      </c>
      <c r="J492" s="137">
        <f>'Прил.4'!J492</f>
        <v>15.209003215434084</v>
      </c>
      <c r="K492" s="137">
        <f>'Прил.4'!K492</f>
        <v>263.7</v>
      </c>
    </row>
    <row r="493" spans="2:11" ht="12.75" hidden="1">
      <c r="B493" s="40" t="s">
        <v>82</v>
      </c>
      <c r="C493" s="49" t="s">
        <v>401</v>
      </c>
      <c r="D493" s="49" t="s">
        <v>403</v>
      </c>
      <c r="E493" s="51" t="s">
        <v>147</v>
      </c>
      <c r="F493" s="49" t="s">
        <v>81</v>
      </c>
      <c r="G493" s="49"/>
      <c r="H493" s="137">
        <f>'Прил.4'!H493</f>
        <v>311</v>
      </c>
      <c r="I493" s="137">
        <f>'Прил.4'!I493</f>
        <v>47.3</v>
      </c>
      <c r="J493" s="137">
        <f>'Прил.4'!J493</f>
        <v>15.209003215434084</v>
      </c>
      <c r="K493" s="137">
        <f>'Прил.4'!K493</f>
        <v>263.7</v>
      </c>
    </row>
    <row r="494" spans="2:11" ht="12.75" hidden="1">
      <c r="B494" s="40" t="s">
        <v>462</v>
      </c>
      <c r="C494" s="49" t="s">
        <v>401</v>
      </c>
      <c r="D494" s="49" t="s">
        <v>403</v>
      </c>
      <c r="E494" s="51" t="s">
        <v>147</v>
      </c>
      <c r="F494" s="49" t="s">
        <v>461</v>
      </c>
      <c r="G494" s="49"/>
      <c r="H494" s="137">
        <f>'Прил.4'!H494</f>
        <v>311</v>
      </c>
      <c r="I494" s="137">
        <f>'Прил.4'!I494</f>
        <v>47.3</v>
      </c>
      <c r="J494" s="137">
        <f>'Прил.4'!J494</f>
        <v>15.209003215434084</v>
      </c>
      <c r="K494" s="137">
        <f>'Прил.4'!K494</f>
        <v>263.7</v>
      </c>
    </row>
    <row r="495" spans="2:11" ht="12.75" hidden="1">
      <c r="B495" s="40" t="s">
        <v>421</v>
      </c>
      <c r="C495" s="49" t="s">
        <v>401</v>
      </c>
      <c r="D495" s="49" t="s">
        <v>403</v>
      </c>
      <c r="E495" s="51" t="s">
        <v>147</v>
      </c>
      <c r="F495" s="49" t="s">
        <v>461</v>
      </c>
      <c r="G495" s="49">
        <v>2</v>
      </c>
      <c r="H495" s="137">
        <f>'Прил.4'!H495</f>
        <v>311</v>
      </c>
      <c r="I495" s="137">
        <f>'Прил.4'!I495</f>
        <v>47.3</v>
      </c>
      <c r="J495" s="137">
        <f>'Прил.4'!J495</f>
        <v>15.209003215434084</v>
      </c>
      <c r="K495" s="137">
        <f>'Прил.4'!K495</f>
        <v>263.7</v>
      </c>
    </row>
    <row r="496" spans="2:11" ht="25.5" hidden="1">
      <c r="B496" s="40" t="s">
        <v>629</v>
      </c>
      <c r="C496" s="49" t="s">
        <v>401</v>
      </c>
      <c r="D496" s="49" t="s">
        <v>403</v>
      </c>
      <c r="E496" s="51" t="s">
        <v>537</v>
      </c>
      <c r="F496" s="49"/>
      <c r="G496" s="49"/>
      <c r="H496" s="137">
        <f>'Прил.4'!H496</f>
        <v>110</v>
      </c>
      <c r="I496" s="137">
        <f>'Прил.4'!I496</f>
        <v>28.3</v>
      </c>
      <c r="J496" s="137">
        <f>'Прил.4'!J496</f>
        <v>25.727272727272727</v>
      </c>
      <c r="K496" s="137">
        <f>'Прил.4'!K496</f>
        <v>81.7</v>
      </c>
    </row>
    <row r="497" spans="2:11" ht="25.5" hidden="1">
      <c r="B497" s="40" t="s">
        <v>5</v>
      </c>
      <c r="C497" s="49" t="s">
        <v>401</v>
      </c>
      <c r="D497" s="49" t="s">
        <v>403</v>
      </c>
      <c r="E497" s="51" t="s">
        <v>550</v>
      </c>
      <c r="F497" s="49"/>
      <c r="G497" s="49"/>
      <c r="H497" s="137">
        <f>'Прил.4'!H497</f>
        <v>110</v>
      </c>
      <c r="I497" s="137">
        <f>'Прил.4'!I497</f>
        <v>28.3</v>
      </c>
      <c r="J497" s="137">
        <f>'Прил.4'!J497</f>
        <v>25.727272727272727</v>
      </c>
      <c r="K497" s="137">
        <f>'Прил.4'!K497</f>
        <v>81.7</v>
      </c>
    </row>
    <row r="498" spans="2:11" ht="38.25" hidden="1">
      <c r="B498" s="40" t="s">
        <v>6</v>
      </c>
      <c r="C498" s="49" t="s">
        <v>401</v>
      </c>
      <c r="D498" s="49" t="s">
        <v>403</v>
      </c>
      <c r="E498" s="51" t="s">
        <v>551</v>
      </c>
      <c r="F498" s="52"/>
      <c r="G498" s="49"/>
      <c r="H498" s="137">
        <f>'Прил.4'!H498</f>
        <v>110</v>
      </c>
      <c r="I498" s="137">
        <f>'Прил.4'!I498</f>
        <v>28.3</v>
      </c>
      <c r="J498" s="137">
        <f>'Прил.4'!J498</f>
        <v>25.727272727272727</v>
      </c>
      <c r="K498" s="137">
        <f>'Прил.4'!K498</f>
        <v>81.7</v>
      </c>
    </row>
    <row r="499" spans="2:11" ht="12.75" hidden="1">
      <c r="B499" s="50" t="s">
        <v>432</v>
      </c>
      <c r="C499" s="49" t="s">
        <v>401</v>
      </c>
      <c r="D499" s="49" t="s">
        <v>403</v>
      </c>
      <c r="E499" s="51" t="s">
        <v>551</v>
      </c>
      <c r="F499" s="49" t="s">
        <v>433</v>
      </c>
      <c r="G499" s="49"/>
      <c r="H499" s="137">
        <f>'Прил.4'!H499</f>
        <v>33</v>
      </c>
      <c r="I499" s="137">
        <f>'Прил.4'!I499</f>
        <v>0.8</v>
      </c>
      <c r="J499" s="137">
        <f>'Прил.4'!J499</f>
        <v>2.4242424242424243</v>
      </c>
      <c r="K499" s="137">
        <f>'Прил.4'!K499</f>
        <v>32.2</v>
      </c>
    </row>
    <row r="500" spans="2:11" ht="12.75" hidden="1">
      <c r="B500" s="50" t="s">
        <v>434</v>
      </c>
      <c r="C500" s="49" t="s">
        <v>401</v>
      </c>
      <c r="D500" s="49" t="s">
        <v>403</v>
      </c>
      <c r="E500" s="51" t="s">
        <v>551</v>
      </c>
      <c r="F500" s="49" t="s">
        <v>435</v>
      </c>
      <c r="G500" s="49"/>
      <c r="H500" s="137">
        <f>'Прил.4'!H500</f>
        <v>33</v>
      </c>
      <c r="I500" s="137">
        <f>'Прил.4'!I500</f>
        <v>0.8</v>
      </c>
      <c r="J500" s="137">
        <f>'Прил.4'!J500</f>
        <v>2.4242424242424243</v>
      </c>
      <c r="K500" s="137">
        <f>'Прил.4'!K500</f>
        <v>32.2</v>
      </c>
    </row>
    <row r="501" spans="2:11" ht="12.75" hidden="1">
      <c r="B501" s="40" t="s">
        <v>421</v>
      </c>
      <c r="C501" s="49" t="s">
        <v>401</v>
      </c>
      <c r="D501" s="49" t="s">
        <v>403</v>
      </c>
      <c r="E501" s="51" t="s">
        <v>551</v>
      </c>
      <c r="F501" s="49" t="s">
        <v>435</v>
      </c>
      <c r="G501" s="49">
        <v>2</v>
      </c>
      <c r="H501" s="137">
        <f>'Прил.4'!H501</f>
        <v>33</v>
      </c>
      <c r="I501" s="137">
        <f>'Прил.4'!I501</f>
        <v>0.8</v>
      </c>
      <c r="J501" s="137">
        <f>'Прил.4'!J501</f>
        <v>2.4242424242424243</v>
      </c>
      <c r="K501" s="137">
        <f>'Прил.4'!K501</f>
        <v>32.2</v>
      </c>
    </row>
    <row r="502" spans="2:11" ht="12.75" hidden="1">
      <c r="B502" s="40" t="s">
        <v>511</v>
      </c>
      <c r="C502" s="49" t="s">
        <v>401</v>
      </c>
      <c r="D502" s="49" t="s">
        <v>403</v>
      </c>
      <c r="E502" s="51" t="s">
        <v>551</v>
      </c>
      <c r="F502" s="49" t="s">
        <v>548</v>
      </c>
      <c r="G502" s="49"/>
      <c r="H502" s="137">
        <f>'Прил.4'!H502</f>
        <v>47</v>
      </c>
      <c r="I502" s="137">
        <f>'Прил.4'!I502</f>
        <v>27.5</v>
      </c>
      <c r="J502" s="137">
        <f>'Прил.4'!J502</f>
        <v>58.51063829787234</v>
      </c>
      <c r="K502" s="137">
        <f>'Прил.4'!K502</f>
        <v>19.5</v>
      </c>
    </row>
    <row r="503" spans="2:11" ht="12.75" hidden="1">
      <c r="B503" s="40" t="s">
        <v>82</v>
      </c>
      <c r="C503" s="49" t="s">
        <v>401</v>
      </c>
      <c r="D503" s="49" t="s">
        <v>403</v>
      </c>
      <c r="E503" s="51" t="s">
        <v>551</v>
      </c>
      <c r="F503" s="49" t="s">
        <v>81</v>
      </c>
      <c r="G503" s="49"/>
      <c r="H503" s="137">
        <f>'Прил.4'!H503</f>
        <v>47</v>
      </c>
      <c r="I503" s="137">
        <f>'Прил.4'!I503</f>
        <v>27.5</v>
      </c>
      <c r="J503" s="137">
        <f>'Прил.4'!J503</f>
        <v>58.51063829787234</v>
      </c>
      <c r="K503" s="137">
        <f>'Прил.4'!K503</f>
        <v>19.5</v>
      </c>
    </row>
    <row r="504" spans="2:11" ht="12.75" hidden="1">
      <c r="B504" s="40" t="s">
        <v>421</v>
      </c>
      <c r="C504" s="49" t="s">
        <v>401</v>
      </c>
      <c r="D504" s="49" t="s">
        <v>403</v>
      </c>
      <c r="E504" s="51" t="s">
        <v>551</v>
      </c>
      <c r="F504" s="49" t="s">
        <v>81</v>
      </c>
      <c r="G504" s="49">
        <v>2</v>
      </c>
      <c r="H504" s="137">
        <f>'Прил.4'!H504</f>
        <v>47</v>
      </c>
      <c r="I504" s="137">
        <f>'Прил.4'!I504</f>
        <v>27.5</v>
      </c>
      <c r="J504" s="137">
        <f>'Прил.4'!J504</f>
        <v>58.51063829787234</v>
      </c>
      <c r="K504" s="137">
        <f>'Прил.4'!K504</f>
        <v>19.5</v>
      </c>
    </row>
    <row r="505" spans="2:11" ht="25.5" hidden="1">
      <c r="B505" s="40" t="s">
        <v>473</v>
      </c>
      <c r="C505" s="49" t="s">
        <v>401</v>
      </c>
      <c r="D505" s="49" t="s">
        <v>403</v>
      </c>
      <c r="E505" s="51" t="s">
        <v>551</v>
      </c>
      <c r="F505" s="49" t="s">
        <v>474</v>
      </c>
      <c r="G505" s="49"/>
      <c r="H505" s="137">
        <f>'Прил.4'!H505</f>
        <v>30</v>
      </c>
      <c r="I505" s="137">
        <f>'Прил.4'!I505</f>
        <v>0</v>
      </c>
      <c r="J505" s="137">
        <f>'Прил.4'!J505</f>
        <v>0</v>
      </c>
      <c r="K505" s="137">
        <f>'Прил.4'!K505</f>
        <v>30</v>
      </c>
    </row>
    <row r="506" spans="2:11" ht="12.75" hidden="1">
      <c r="B506" s="40" t="s">
        <v>570</v>
      </c>
      <c r="C506" s="49" t="s">
        <v>401</v>
      </c>
      <c r="D506" s="49" t="s">
        <v>403</v>
      </c>
      <c r="E506" s="51" t="s">
        <v>551</v>
      </c>
      <c r="F506" s="49" t="s">
        <v>571</v>
      </c>
      <c r="G506" s="49"/>
      <c r="H506" s="137">
        <f>'Прил.4'!H506</f>
        <v>30</v>
      </c>
      <c r="I506" s="137">
        <f>'Прил.4'!I506</f>
        <v>0</v>
      </c>
      <c r="J506" s="137">
        <f>'Прил.4'!J506</f>
        <v>0</v>
      </c>
      <c r="K506" s="137">
        <f>'Прил.4'!K506</f>
        <v>30</v>
      </c>
    </row>
    <row r="507" spans="2:11" ht="12.75" hidden="1">
      <c r="B507" s="40" t="s">
        <v>421</v>
      </c>
      <c r="C507" s="49" t="s">
        <v>401</v>
      </c>
      <c r="D507" s="49" t="s">
        <v>403</v>
      </c>
      <c r="E507" s="51" t="s">
        <v>551</v>
      </c>
      <c r="F507" s="49" t="s">
        <v>571</v>
      </c>
      <c r="G507" s="49">
        <v>2</v>
      </c>
      <c r="H507" s="137">
        <f>'Прил.4'!H507</f>
        <v>30</v>
      </c>
      <c r="I507" s="137">
        <f>'Прил.4'!I507</f>
        <v>0</v>
      </c>
      <c r="J507" s="137">
        <f>'Прил.4'!J507</f>
        <v>0</v>
      </c>
      <c r="K507" s="137">
        <f>'Прил.4'!K507</f>
        <v>30</v>
      </c>
    </row>
    <row r="508" spans="2:11" ht="25.5" hidden="1">
      <c r="B508" s="40" t="s">
        <v>345</v>
      </c>
      <c r="C508" s="49" t="s">
        <v>401</v>
      </c>
      <c r="D508" s="49" t="s">
        <v>403</v>
      </c>
      <c r="E508" s="157" t="s">
        <v>346</v>
      </c>
      <c r="F508" s="49"/>
      <c r="G508" s="49"/>
      <c r="H508" s="137">
        <f>'Прил.4'!H508</f>
        <v>44.5</v>
      </c>
      <c r="I508" s="137">
        <f>'Прил.4'!I508</f>
        <v>0</v>
      </c>
      <c r="J508" s="137">
        <f>'Прил.4'!J508</f>
        <v>0</v>
      </c>
      <c r="K508" s="137">
        <f>'Прил.4'!K508</f>
        <v>44.5</v>
      </c>
    </row>
    <row r="509" spans="2:11" ht="38.25" hidden="1">
      <c r="B509" s="40" t="s">
        <v>347</v>
      </c>
      <c r="C509" s="49" t="s">
        <v>401</v>
      </c>
      <c r="D509" s="49" t="s">
        <v>403</v>
      </c>
      <c r="E509" s="157" t="s">
        <v>348</v>
      </c>
      <c r="F509" s="49"/>
      <c r="G509" s="49"/>
      <c r="H509" s="137">
        <f>'Прил.4'!H509</f>
        <v>44.5</v>
      </c>
      <c r="I509" s="137">
        <f>'Прил.4'!I509</f>
        <v>0</v>
      </c>
      <c r="J509" s="137">
        <f>'Прил.4'!J509</f>
        <v>0</v>
      </c>
      <c r="K509" s="137">
        <f>'Прил.4'!K509</f>
        <v>44.5</v>
      </c>
    </row>
    <row r="510" spans="2:11" ht="38.25" hidden="1">
      <c r="B510" s="67" t="s">
        <v>349</v>
      </c>
      <c r="C510" s="49" t="s">
        <v>401</v>
      </c>
      <c r="D510" s="49" t="s">
        <v>403</v>
      </c>
      <c r="E510" s="157" t="s">
        <v>350</v>
      </c>
      <c r="F510" s="157"/>
      <c r="G510" s="49"/>
      <c r="H510" s="137">
        <f>'Прил.4'!H510</f>
        <v>44.5</v>
      </c>
      <c r="I510" s="137">
        <f>'Прил.4'!I510</f>
        <v>0</v>
      </c>
      <c r="J510" s="137">
        <f>'Прил.4'!J510</f>
        <v>0</v>
      </c>
      <c r="K510" s="137">
        <f>'Прил.4'!K510</f>
        <v>44.5</v>
      </c>
    </row>
    <row r="511" spans="2:11" ht="25.5" hidden="1">
      <c r="B511" s="40" t="s">
        <v>473</v>
      </c>
      <c r="C511" s="49" t="s">
        <v>401</v>
      </c>
      <c r="D511" s="49" t="s">
        <v>403</v>
      </c>
      <c r="E511" s="157" t="s">
        <v>350</v>
      </c>
      <c r="F511" s="157" t="s">
        <v>474</v>
      </c>
      <c r="G511" s="49"/>
      <c r="H511" s="137">
        <f>'Прил.4'!H511</f>
        <v>44.5</v>
      </c>
      <c r="I511" s="137">
        <f>'Прил.4'!I511</f>
        <v>0</v>
      </c>
      <c r="J511" s="137">
        <f>'Прил.4'!J511</f>
        <v>0</v>
      </c>
      <c r="K511" s="137">
        <f>'Прил.4'!K511</f>
        <v>44.5</v>
      </c>
    </row>
    <row r="512" spans="2:11" ht="12.75" hidden="1">
      <c r="B512" s="40" t="s">
        <v>570</v>
      </c>
      <c r="C512" s="49" t="s">
        <v>401</v>
      </c>
      <c r="D512" s="49" t="s">
        <v>403</v>
      </c>
      <c r="E512" s="157" t="s">
        <v>350</v>
      </c>
      <c r="F512" s="157" t="s">
        <v>571</v>
      </c>
      <c r="G512" s="49"/>
      <c r="H512" s="137">
        <f>'Прил.4'!H512</f>
        <v>44.5</v>
      </c>
      <c r="I512" s="137">
        <f>'Прил.4'!I512</f>
        <v>0</v>
      </c>
      <c r="J512" s="137">
        <f>'Прил.4'!J512</f>
        <v>0</v>
      </c>
      <c r="K512" s="137">
        <f>'Прил.4'!K512</f>
        <v>44.5</v>
      </c>
    </row>
    <row r="513" spans="2:11" ht="12.75" hidden="1">
      <c r="B513" s="40" t="s">
        <v>421</v>
      </c>
      <c r="C513" s="49" t="s">
        <v>401</v>
      </c>
      <c r="D513" s="49" t="s">
        <v>403</v>
      </c>
      <c r="E513" s="157" t="s">
        <v>350</v>
      </c>
      <c r="F513" s="52">
        <v>612</v>
      </c>
      <c r="G513" s="49" t="s">
        <v>414</v>
      </c>
      <c r="H513" s="137">
        <f>'Прил.4'!H513</f>
        <v>44.5</v>
      </c>
      <c r="I513" s="137">
        <f>'Прил.4'!I513</f>
        <v>0</v>
      </c>
      <c r="J513" s="137">
        <f>'Прил.4'!J513</f>
        <v>0</v>
      </c>
      <c r="K513" s="137">
        <f>'Прил.4'!K513</f>
        <v>44.5</v>
      </c>
    </row>
    <row r="514" spans="2:11" ht="12.75">
      <c r="B514" s="40" t="s">
        <v>28</v>
      </c>
      <c r="C514" s="49" t="s">
        <v>401</v>
      </c>
      <c r="D514" s="49" t="s">
        <v>404</v>
      </c>
      <c r="E514" s="49"/>
      <c r="F514" s="49"/>
      <c r="G514" s="49"/>
      <c r="H514" s="137">
        <f>'Прил.4'!H514</f>
        <v>11343.099999999999</v>
      </c>
      <c r="I514" s="137">
        <f>'Прил.4'!I514</f>
        <v>6048.799999999999</v>
      </c>
      <c r="J514" s="137">
        <f>'Прил.4'!J514</f>
        <v>53.32581040456312</v>
      </c>
      <c r="K514" s="137">
        <f>'Прил.4'!K514</f>
        <v>5294.299999999999</v>
      </c>
    </row>
    <row r="515" spans="2:11" ht="12.75" hidden="1">
      <c r="B515" s="50" t="s">
        <v>422</v>
      </c>
      <c r="C515" s="51">
        <v>1000</v>
      </c>
      <c r="D515" s="51">
        <v>1004</v>
      </c>
      <c r="E515" s="51" t="s">
        <v>423</v>
      </c>
      <c r="F515" s="48"/>
      <c r="G515" s="48"/>
      <c r="H515" s="137">
        <f>'Прил.4'!H515</f>
        <v>11276.3</v>
      </c>
      <c r="I515" s="137">
        <f>'Прил.4'!I515</f>
        <v>6048.799999999999</v>
      </c>
      <c r="J515" s="137">
        <f>'Прил.4'!J515</f>
        <v>53.641708716511616</v>
      </c>
      <c r="K515" s="137">
        <f>'Прил.4'!K515</f>
        <v>5227.5</v>
      </c>
    </row>
    <row r="516" spans="2:11" ht="38.25" hidden="1">
      <c r="B516" s="50" t="s">
        <v>258</v>
      </c>
      <c r="C516" s="51">
        <v>1000</v>
      </c>
      <c r="D516" s="51">
        <v>1004</v>
      </c>
      <c r="E516" s="53" t="s">
        <v>259</v>
      </c>
      <c r="F516" s="49"/>
      <c r="G516" s="49"/>
      <c r="H516" s="137">
        <f>'Прил.4'!H516</f>
        <v>1179</v>
      </c>
      <c r="I516" s="137">
        <f>'Прил.4'!I516</f>
        <v>0</v>
      </c>
      <c r="J516" s="137">
        <f>'Прил.4'!J516</f>
        <v>0</v>
      </c>
      <c r="K516" s="137">
        <f>'Прил.4'!K516</f>
        <v>1179</v>
      </c>
    </row>
    <row r="517" spans="2:11" ht="25.5" hidden="1">
      <c r="B517" s="50" t="s">
        <v>495</v>
      </c>
      <c r="C517" s="51">
        <v>1000</v>
      </c>
      <c r="D517" s="51">
        <v>1004</v>
      </c>
      <c r="E517" s="53" t="s">
        <v>259</v>
      </c>
      <c r="F517" s="49" t="s">
        <v>493</v>
      </c>
      <c r="G517" s="49"/>
      <c r="H517" s="137">
        <f>'Прил.4'!H517</f>
        <v>1179</v>
      </c>
      <c r="I517" s="137">
        <f>'Прил.4'!I517</f>
        <v>0</v>
      </c>
      <c r="J517" s="137">
        <f>'Прил.4'!J517</f>
        <v>0</v>
      </c>
      <c r="K517" s="137">
        <f>'Прил.4'!K517</f>
        <v>1179</v>
      </c>
    </row>
    <row r="518" spans="2:11" ht="25.5" hidden="1">
      <c r="B518" s="50" t="s">
        <v>496</v>
      </c>
      <c r="C518" s="51">
        <v>1000</v>
      </c>
      <c r="D518" s="51">
        <v>1004</v>
      </c>
      <c r="E518" s="53" t="s">
        <v>259</v>
      </c>
      <c r="F518" s="49" t="s">
        <v>494</v>
      </c>
      <c r="G518" s="49"/>
      <c r="H518" s="137">
        <f>'Прил.4'!H518</f>
        <v>1179</v>
      </c>
      <c r="I518" s="137">
        <f>'Прил.4'!I518</f>
        <v>0</v>
      </c>
      <c r="J518" s="137">
        <f>'Прил.4'!J518</f>
        <v>0</v>
      </c>
      <c r="K518" s="137">
        <f>'Прил.4'!K518</f>
        <v>1179</v>
      </c>
    </row>
    <row r="519" spans="2:11" ht="12.75" hidden="1">
      <c r="B519" s="50" t="s">
        <v>410</v>
      </c>
      <c r="C519" s="51">
        <v>1000</v>
      </c>
      <c r="D519" s="51">
        <v>1004</v>
      </c>
      <c r="E519" s="53" t="s">
        <v>259</v>
      </c>
      <c r="F519" s="49" t="s">
        <v>494</v>
      </c>
      <c r="G519" s="49" t="s">
        <v>417</v>
      </c>
      <c r="H519" s="137">
        <f>'Прил.4'!H519</f>
        <v>1179</v>
      </c>
      <c r="I519" s="137">
        <f>'Прил.4'!I519</f>
        <v>0</v>
      </c>
      <c r="J519" s="137">
        <f>'Прил.4'!J519</f>
        <v>0</v>
      </c>
      <c r="K519" s="137">
        <f>'Прил.4'!K519</f>
        <v>1179</v>
      </c>
    </row>
    <row r="520" spans="2:11" ht="25.5" hidden="1">
      <c r="B520" s="50" t="s">
        <v>593</v>
      </c>
      <c r="C520" s="51">
        <v>1000</v>
      </c>
      <c r="D520" s="51">
        <v>1004</v>
      </c>
      <c r="E520" s="51" t="s">
        <v>552</v>
      </c>
      <c r="F520" s="48"/>
      <c r="G520" s="48"/>
      <c r="H520" s="137">
        <f>'Прил.4'!H520</f>
        <v>87</v>
      </c>
      <c r="I520" s="137">
        <f>'Прил.4'!I520</f>
        <v>0</v>
      </c>
      <c r="J520" s="137">
        <f>'Прил.4'!J520</f>
        <v>0</v>
      </c>
      <c r="K520" s="137">
        <f>'Прил.4'!K520</f>
        <v>87</v>
      </c>
    </row>
    <row r="521" spans="2:11" ht="12.75" hidden="1">
      <c r="B521" s="40" t="s">
        <v>511</v>
      </c>
      <c r="C521" s="51">
        <v>1000</v>
      </c>
      <c r="D521" s="51">
        <v>1004</v>
      </c>
      <c r="E521" s="51" t="s">
        <v>552</v>
      </c>
      <c r="F521" s="49" t="s">
        <v>548</v>
      </c>
      <c r="G521" s="48"/>
      <c r="H521" s="137">
        <f>'Прил.4'!H521</f>
        <v>87</v>
      </c>
      <c r="I521" s="137">
        <f>'Прил.4'!I521</f>
        <v>0</v>
      </c>
      <c r="J521" s="137">
        <f>'Прил.4'!J521</f>
        <v>0</v>
      </c>
      <c r="K521" s="137">
        <f>'Прил.4'!K521</f>
        <v>87</v>
      </c>
    </row>
    <row r="522" spans="2:11" ht="12.75" hidden="1">
      <c r="B522" s="40" t="s">
        <v>306</v>
      </c>
      <c r="C522" s="51">
        <v>1000</v>
      </c>
      <c r="D522" s="51">
        <v>1004</v>
      </c>
      <c r="E522" s="51" t="s">
        <v>552</v>
      </c>
      <c r="F522" s="49" t="s">
        <v>573</v>
      </c>
      <c r="G522" s="49"/>
      <c r="H522" s="137">
        <f>'Прил.4'!H522</f>
        <v>87</v>
      </c>
      <c r="I522" s="137">
        <f>'Прил.4'!I522</f>
        <v>0</v>
      </c>
      <c r="J522" s="137">
        <f>'Прил.4'!J522</f>
        <v>0</v>
      </c>
      <c r="K522" s="137">
        <f>'Прил.4'!K522</f>
        <v>87</v>
      </c>
    </row>
    <row r="523" spans="2:11" ht="12.75" hidden="1">
      <c r="B523" s="40" t="s">
        <v>410</v>
      </c>
      <c r="C523" s="51">
        <v>1000</v>
      </c>
      <c r="D523" s="51">
        <v>1004</v>
      </c>
      <c r="E523" s="51" t="s">
        <v>552</v>
      </c>
      <c r="F523" s="49" t="s">
        <v>573</v>
      </c>
      <c r="G523" s="49" t="s">
        <v>417</v>
      </c>
      <c r="H523" s="137">
        <f>'Прил.4'!H523</f>
        <v>87</v>
      </c>
      <c r="I523" s="137">
        <f>'Прил.4'!I523</f>
        <v>0</v>
      </c>
      <c r="J523" s="137">
        <f>'Прил.4'!J523</f>
        <v>0</v>
      </c>
      <c r="K523" s="137">
        <f>'Прил.4'!K523</f>
        <v>87</v>
      </c>
    </row>
    <row r="524" spans="2:11" ht="38.25" hidden="1">
      <c r="B524" s="50" t="s">
        <v>594</v>
      </c>
      <c r="C524" s="51">
        <v>1000</v>
      </c>
      <c r="D524" s="51">
        <v>1004</v>
      </c>
      <c r="E524" s="51" t="s">
        <v>553</v>
      </c>
      <c r="F524" s="48"/>
      <c r="G524" s="48"/>
      <c r="H524" s="137">
        <f>'Прил.4'!H524</f>
        <v>977.8</v>
      </c>
      <c r="I524" s="137">
        <f>'Прил.4'!I524</f>
        <v>481.2</v>
      </c>
      <c r="J524" s="137">
        <f>'Прил.4'!J524</f>
        <v>49.21251789732052</v>
      </c>
      <c r="K524" s="137">
        <f>'Прил.4'!K524</f>
        <v>496.59999999999997</v>
      </c>
    </row>
    <row r="525" spans="2:11" ht="12.75" hidden="1">
      <c r="B525" s="40" t="s">
        <v>511</v>
      </c>
      <c r="C525" s="51">
        <v>1000</v>
      </c>
      <c r="D525" s="51">
        <v>1004</v>
      </c>
      <c r="E525" s="51" t="s">
        <v>553</v>
      </c>
      <c r="F525" s="49" t="s">
        <v>548</v>
      </c>
      <c r="G525" s="48"/>
      <c r="H525" s="137">
        <f>'Прил.4'!H525</f>
        <v>977.8</v>
      </c>
      <c r="I525" s="137">
        <f>'Прил.4'!I525</f>
        <v>481.2</v>
      </c>
      <c r="J525" s="137">
        <f>'Прил.4'!J525</f>
        <v>49.21251789732052</v>
      </c>
      <c r="K525" s="137">
        <f>'Прил.4'!K525</f>
        <v>496.59999999999997</v>
      </c>
    </row>
    <row r="526" spans="2:11" ht="12.75" hidden="1">
      <c r="B526" s="40" t="s">
        <v>82</v>
      </c>
      <c r="C526" s="51">
        <v>1000</v>
      </c>
      <c r="D526" s="51">
        <v>1004</v>
      </c>
      <c r="E526" s="51" t="s">
        <v>553</v>
      </c>
      <c r="F526" s="49" t="s">
        <v>81</v>
      </c>
      <c r="G526" s="48"/>
      <c r="H526" s="137">
        <f>'Прил.4'!H526</f>
        <v>977.8</v>
      </c>
      <c r="I526" s="137">
        <f>'Прил.4'!I526</f>
        <v>481.2</v>
      </c>
      <c r="J526" s="137">
        <f>'Прил.4'!J526</f>
        <v>49.21251789732052</v>
      </c>
      <c r="K526" s="137">
        <f>'Прил.4'!K526</f>
        <v>496.59999999999997</v>
      </c>
    </row>
    <row r="527" spans="2:11" ht="12.75" hidden="1">
      <c r="B527" s="40" t="s">
        <v>409</v>
      </c>
      <c r="C527" s="51">
        <v>1000</v>
      </c>
      <c r="D527" s="51">
        <v>1004</v>
      </c>
      <c r="E527" s="51" t="s">
        <v>553</v>
      </c>
      <c r="F527" s="49" t="s">
        <v>81</v>
      </c>
      <c r="G527" s="49">
        <v>3</v>
      </c>
      <c r="H527" s="137">
        <f>'Прил.4'!H527</f>
        <v>977.8</v>
      </c>
      <c r="I527" s="137">
        <f>'Прил.4'!I527</f>
        <v>481.2</v>
      </c>
      <c r="J527" s="137">
        <f>'Прил.4'!J527</f>
        <v>49.21251789732052</v>
      </c>
      <c r="K527" s="137">
        <f>'Прил.4'!K527</f>
        <v>496.59999999999997</v>
      </c>
    </row>
    <row r="528" spans="2:11" ht="63.75" hidden="1">
      <c r="B528" s="50" t="s">
        <v>595</v>
      </c>
      <c r="C528" s="51">
        <v>1000</v>
      </c>
      <c r="D528" s="51">
        <v>1004</v>
      </c>
      <c r="E528" s="51" t="s">
        <v>554</v>
      </c>
      <c r="F528" s="48"/>
      <c r="G528" s="48"/>
      <c r="H528" s="137">
        <f>'Прил.4'!H528</f>
        <v>10.8</v>
      </c>
      <c r="I528" s="137">
        <f>'Прил.4'!I528</f>
        <v>3</v>
      </c>
      <c r="J528" s="137">
        <f>'Прил.4'!J528</f>
        <v>27.777777777777775</v>
      </c>
      <c r="K528" s="137">
        <f>'Прил.4'!K528</f>
        <v>7.800000000000001</v>
      </c>
    </row>
    <row r="529" spans="2:11" ht="12.75" hidden="1">
      <c r="B529" s="40" t="s">
        <v>511</v>
      </c>
      <c r="C529" s="51">
        <v>1000</v>
      </c>
      <c r="D529" s="51">
        <v>1004</v>
      </c>
      <c r="E529" s="51" t="s">
        <v>554</v>
      </c>
      <c r="F529" s="49" t="s">
        <v>548</v>
      </c>
      <c r="G529" s="49"/>
      <c r="H529" s="137">
        <f>'Прил.4'!H529</f>
        <v>10.8</v>
      </c>
      <c r="I529" s="137">
        <f>'Прил.4'!I529</f>
        <v>3</v>
      </c>
      <c r="J529" s="137">
        <f>'Прил.4'!J529</f>
        <v>27.777777777777775</v>
      </c>
      <c r="K529" s="137">
        <f>'Прил.4'!K529</f>
        <v>7.800000000000001</v>
      </c>
    </row>
    <row r="530" spans="2:11" ht="12.75" hidden="1">
      <c r="B530" s="40" t="s">
        <v>82</v>
      </c>
      <c r="C530" s="51">
        <v>1000</v>
      </c>
      <c r="D530" s="51">
        <v>1004</v>
      </c>
      <c r="E530" s="51" t="s">
        <v>554</v>
      </c>
      <c r="F530" s="49" t="s">
        <v>81</v>
      </c>
      <c r="G530" s="49"/>
      <c r="H530" s="137">
        <f>'Прил.4'!H530</f>
        <v>10.8</v>
      </c>
      <c r="I530" s="137">
        <f>'Прил.4'!I530</f>
        <v>3</v>
      </c>
      <c r="J530" s="137">
        <f>'Прил.4'!J530</f>
        <v>27.777777777777775</v>
      </c>
      <c r="K530" s="137">
        <f>'Прил.4'!K530</f>
        <v>7.800000000000001</v>
      </c>
    </row>
    <row r="531" spans="2:11" ht="12.75" hidden="1">
      <c r="B531" s="40" t="s">
        <v>409</v>
      </c>
      <c r="C531" s="51">
        <v>1000</v>
      </c>
      <c r="D531" s="51">
        <v>1004</v>
      </c>
      <c r="E531" s="51" t="s">
        <v>554</v>
      </c>
      <c r="F531" s="49" t="s">
        <v>81</v>
      </c>
      <c r="G531" s="49">
        <v>3</v>
      </c>
      <c r="H531" s="137">
        <f>'Прил.4'!H531</f>
        <v>10.8</v>
      </c>
      <c r="I531" s="137">
        <f>'Прил.4'!I531</f>
        <v>3</v>
      </c>
      <c r="J531" s="137">
        <f>'Прил.4'!J531</f>
        <v>27.777777777777775</v>
      </c>
      <c r="K531" s="137">
        <f>'Прил.4'!K531</f>
        <v>7.800000000000001</v>
      </c>
    </row>
    <row r="532" spans="2:11" ht="25.5" hidden="1">
      <c r="B532" s="50" t="s">
        <v>596</v>
      </c>
      <c r="C532" s="51">
        <v>1000</v>
      </c>
      <c r="D532" s="51">
        <v>1004</v>
      </c>
      <c r="E532" s="51" t="s">
        <v>555</v>
      </c>
      <c r="F532" s="48"/>
      <c r="G532" s="48"/>
      <c r="H532" s="137">
        <f>'Прил.4'!H532</f>
        <v>3719.5</v>
      </c>
      <c r="I532" s="137">
        <f>'Прил.4'!I532</f>
        <v>2154.6</v>
      </c>
      <c r="J532" s="137">
        <f>'Прил.4'!J532</f>
        <v>57.92714074472375</v>
      </c>
      <c r="K532" s="137">
        <f>'Прил.4'!K532</f>
        <v>1564.9</v>
      </c>
    </row>
    <row r="533" spans="2:11" ht="12.75" hidden="1">
      <c r="B533" s="40" t="s">
        <v>511</v>
      </c>
      <c r="C533" s="51">
        <v>1000</v>
      </c>
      <c r="D533" s="51">
        <v>1004</v>
      </c>
      <c r="E533" s="51" t="s">
        <v>555</v>
      </c>
      <c r="F533" s="49" t="s">
        <v>548</v>
      </c>
      <c r="G533" s="49"/>
      <c r="H533" s="137">
        <f>'Прил.4'!H533</f>
        <v>3719.5</v>
      </c>
      <c r="I533" s="137">
        <f>'Прил.4'!I533</f>
        <v>2154.6</v>
      </c>
      <c r="J533" s="137">
        <f>'Прил.4'!J533</f>
        <v>57.92714074472375</v>
      </c>
      <c r="K533" s="137">
        <f>'Прил.4'!K533</f>
        <v>1564.9</v>
      </c>
    </row>
    <row r="534" spans="2:11" ht="12.75" hidden="1">
      <c r="B534" s="40" t="s">
        <v>306</v>
      </c>
      <c r="C534" s="51">
        <v>1000</v>
      </c>
      <c r="D534" s="51">
        <v>1004</v>
      </c>
      <c r="E534" s="51" t="s">
        <v>555</v>
      </c>
      <c r="F534" s="49" t="s">
        <v>573</v>
      </c>
      <c r="G534" s="49"/>
      <c r="H534" s="137">
        <f>'Прил.4'!H534</f>
        <v>2480.2</v>
      </c>
      <c r="I534" s="137">
        <f>'Прил.4'!I534</f>
        <v>1486.7</v>
      </c>
      <c r="J534" s="137">
        <f>'Прил.4'!J534</f>
        <v>59.942746552697365</v>
      </c>
      <c r="K534" s="137">
        <f>'Прил.4'!K534</f>
        <v>993.4999999999998</v>
      </c>
    </row>
    <row r="535" spans="2:11" ht="12.75" hidden="1">
      <c r="B535" s="40" t="s">
        <v>409</v>
      </c>
      <c r="C535" s="51">
        <v>1000</v>
      </c>
      <c r="D535" s="51">
        <v>1004</v>
      </c>
      <c r="E535" s="51" t="s">
        <v>555</v>
      </c>
      <c r="F535" s="49" t="s">
        <v>573</v>
      </c>
      <c r="G535" s="49">
        <v>3</v>
      </c>
      <c r="H535" s="137">
        <f>'Прил.4'!H535</f>
        <v>2480.2</v>
      </c>
      <c r="I535" s="137">
        <f>'Прил.4'!I535</f>
        <v>1486.7</v>
      </c>
      <c r="J535" s="137">
        <f>'Прил.4'!J535</f>
        <v>59.942746552697365</v>
      </c>
      <c r="K535" s="137">
        <f>'Прил.4'!K535</f>
        <v>993.4999999999998</v>
      </c>
    </row>
    <row r="536" spans="2:11" ht="12.75" hidden="1">
      <c r="B536" s="40" t="s">
        <v>82</v>
      </c>
      <c r="C536" s="51">
        <v>1000</v>
      </c>
      <c r="D536" s="51">
        <v>1004</v>
      </c>
      <c r="E536" s="51" t="s">
        <v>555</v>
      </c>
      <c r="F536" s="49" t="s">
        <v>81</v>
      </c>
      <c r="G536" s="49"/>
      <c r="H536" s="137">
        <f>'Прил.4'!H536</f>
        <v>1239.3</v>
      </c>
      <c r="I536" s="137">
        <f>'Прил.4'!I536</f>
        <v>667.9</v>
      </c>
      <c r="J536" s="137">
        <f>'Прил.4'!J536</f>
        <v>53.89332687807633</v>
      </c>
      <c r="K536" s="137">
        <f>'Прил.4'!K536</f>
        <v>571.4</v>
      </c>
    </row>
    <row r="537" spans="2:11" ht="12.75" hidden="1">
      <c r="B537" s="40" t="s">
        <v>409</v>
      </c>
      <c r="C537" s="51">
        <v>1000</v>
      </c>
      <c r="D537" s="51">
        <v>1004</v>
      </c>
      <c r="E537" s="51" t="s">
        <v>555</v>
      </c>
      <c r="F537" s="49" t="s">
        <v>81</v>
      </c>
      <c r="G537" s="49">
        <v>3</v>
      </c>
      <c r="H537" s="137">
        <f>'Прил.4'!H537</f>
        <v>1239.3</v>
      </c>
      <c r="I537" s="137">
        <f>'Прил.4'!I537</f>
        <v>667.9</v>
      </c>
      <c r="J537" s="137">
        <f>'Прил.4'!J537</f>
        <v>53.89332687807633</v>
      </c>
      <c r="K537" s="137">
        <f>'Прил.4'!K537</f>
        <v>571.4</v>
      </c>
    </row>
    <row r="538" spans="2:11" ht="38.25" hidden="1">
      <c r="B538" s="50" t="s">
        <v>597</v>
      </c>
      <c r="C538" s="51">
        <v>1000</v>
      </c>
      <c r="D538" s="51">
        <v>1004</v>
      </c>
      <c r="E538" s="51" t="s">
        <v>556</v>
      </c>
      <c r="F538" s="49"/>
      <c r="G538" s="49"/>
      <c r="H538" s="137">
        <f>'Прил.4'!H538</f>
        <v>50</v>
      </c>
      <c r="I538" s="137">
        <f>'Прил.4'!I538</f>
        <v>0</v>
      </c>
      <c r="J538" s="137">
        <f>'Прил.4'!J538</f>
        <v>0</v>
      </c>
      <c r="K538" s="137">
        <f>'Прил.4'!K538</f>
        <v>50</v>
      </c>
    </row>
    <row r="539" spans="2:11" ht="12.75" hidden="1">
      <c r="B539" s="40" t="s">
        <v>511</v>
      </c>
      <c r="C539" s="51">
        <v>1000</v>
      </c>
      <c r="D539" s="51">
        <v>1004</v>
      </c>
      <c r="E539" s="51" t="s">
        <v>556</v>
      </c>
      <c r="F539" s="49" t="s">
        <v>548</v>
      </c>
      <c r="G539" s="49"/>
      <c r="H539" s="137">
        <f>'Прил.4'!H539</f>
        <v>50</v>
      </c>
      <c r="I539" s="137">
        <f>'Прил.4'!I539</f>
        <v>0</v>
      </c>
      <c r="J539" s="137">
        <f>'Прил.4'!J539</f>
        <v>0</v>
      </c>
      <c r="K539" s="137">
        <f>'Прил.4'!K539</f>
        <v>50</v>
      </c>
    </row>
    <row r="540" spans="2:11" ht="12.75" hidden="1">
      <c r="B540" s="40" t="s">
        <v>306</v>
      </c>
      <c r="C540" s="51">
        <v>1000</v>
      </c>
      <c r="D540" s="51">
        <v>1004</v>
      </c>
      <c r="E540" s="51" t="s">
        <v>556</v>
      </c>
      <c r="F540" s="49" t="s">
        <v>573</v>
      </c>
      <c r="G540" s="49"/>
      <c r="H540" s="137">
        <f>'Прил.4'!H540</f>
        <v>50</v>
      </c>
      <c r="I540" s="137">
        <f>'Прил.4'!I540</f>
        <v>0</v>
      </c>
      <c r="J540" s="137">
        <f>'Прил.4'!J540</f>
        <v>0</v>
      </c>
      <c r="K540" s="137">
        <f>'Прил.4'!K540</f>
        <v>50</v>
      </c>
    </row>
    <row r="541" spans="2:11" ht="12.75" hidden="1">
      <c r="B541" s="40" t="s">
        <v>409</v>
      </c>
      <c r="C541" s="51">
        <v>1000</v>
      </c>
      <c r="D541" s="51">
        <v>1004</v>
      </c>
      <c r="E541" s="51" t="s">
        <v>556</v>
      </c>
      <c r="F541" s="49" t="s">
        <v>573</v>
      </c>
      <c r="G541" s="49">
        <v>3</v>
      </c>
      <c r="H541" s="137">
        <f>'Прил.4'!H541</f>
        <v>50</v>
      </c>
      <c r="I541" s="137">
        <f>'Прил.4'!I541</f>
        <v>0</v>
      </c>
      <c r="J541" s="137">
        <f>'Прил.4'!J541</f>
        <v>0</v>
      </c>
      <c r="K541" s="137">
        <f>'Прил.4'!K541</f>
        <v>50</v>
      </c>
    </row>
    <row r="542" spans="2:11" ht="38.25" hidden="1">
      <c r="B542" s="67" t="s">
        <v>260</v>
      </c>
      <c r="C542" s="51">
        <v>1000</v>
      </c>
      <c r="D542" s="51">
        <v>1004</v>
      </c>
      <c r="E542" s="157" t="s">
        <v>261</v>
      </c>
      <c r="F542" s="49"/>
      <c r="G542" s="49"/>
      <c r="H542" s="137">
        <f>'Прил.4'!H542</f>
        <v>5252.2</v>
      </c>
      <c r="I542" s="137">
        <f>'Прил.4'!I542</f>
        <v>3410</v>
      </c>
      <c r="J542" s="137">
        <f>'Прил.4'!J542</f>
        <v>64.92517421271087</v>
      </c>
      <c r="K542" s="137">
        <f>'Прил.4'!K542</f>
        <v>1842.1999999999998</v>
      </c>
    </row>
    <row r="543" spans="2:11" ht="25.5" hidden="1">
      <c r="B543" s="50" t="s">
        <v>495</v>
      </c>
      <c r="C543" s="51">
        <v>1000</v>
      </c>
      <c r="D543" s="51">
        <v>1004</v>
      </c>
      <c r="E543" s="157" t="s">
        <v>261</v>
      </c>
      <c r="F543" s="49" t="s">
        <v>493</v>
      </c>
      <c r="G543" s="49"/>
      <c r="H543" s="137">
        <f>'Прил.4'!H543</f>
        <v>5252.2</v>
      </c>
      <c r="I543" s="137">
        <f>'Прил.4'!I543</f>
        <v>3410</v>
      </c>
      <c r="J543" s="137">
        <f>'Прил.4'!J543</f>
        <v>64.92517421271087</v>
      </c>
      <c r="K543" s="137">
        <f>'Прил.4'!K543</f>
        <v>1842.1999999999998</v>
      </c>
    </row>
    <row r="544" spans="2:11" ht="25.5" hidden="1">
      <c r="B544" s="50" t="s">
        <v>496</v>
      </c>
      <c r="C544" s="51">
        <v>1000</v>
      </c>
      <c r="D544" s="51">
        <v>1004</v>
      </c>
      <c r="E544" s="157" t="s">
        <v>261</v>
      </c>
      <c r="F544" s="49" t="s">
        <v>494</v>
      </c>
      <c r="G544" s="49"/>
      <c r="H544" s="137">
        <f>'Прил.4'!H544</f>
        <v>5252.2</v>
      </c>
      <c r="I544" s="137">
        <f>'Прил.4'!I544</f>
        <v>3410</v>
      </c>
      <c r="J544" s="137">
        <f>'Прил.4'!J544</f>
        <v>64.92517421271087</v>
      </c>
      <c r="K544" s="137">
        <f>'Прил.4'!K544</f>
        <v>1842.1999999999998</v>
      </c>
    </row>
    <row r="545" spans="2:11" ht="12.75" hidden="1">
      <c r="B545" s="50" t="s">
        <v>409</v>
      </c>
      <c r="C545" s="51">
        <v>1000</v>
      </c>
      <c r="D545" s="51">
        <v>1004</v>
      </c>
      <c r="E545" s="157" t="s">
        <v>261</v>
      </c>
      <c r="F545" s="49" t="s">
        <v>494</v>
      </c>
      <c r="G545" s="49" t="s">
        <v>311</v>
      </c>
      <c r="H545" s="137">
        <f>'Прил.4'!H545</f>
        <v>5252.2</v>
      </c>
      <c r="I545" s="137">
        <f>'Прил.4'!I545</f>
        <v>3410</v>
      </c>
      <c r="J545" s="137">
        <f>'Прил.4'!J545</f>
        <v>64.92517421271087</v>
      </c>
      <c r="K545" s="137">
        <f>'Прил.4'!K545</f>
        <v>1842.1999999999998</v>
      </c>
    </row>
    <row r="546" spans="2:11" ht="25.5" hidden="1">
      <c r="B546" s="40" t="s">
        <v>345</v>
      </c>
      <c r="C546" s="51">
        <v>1000</v>
      </c>
      <c r="D546" s="51">
        <v>1004</v>
      </c>
      <c r="E546" s="157" t="s">
        <v>346</v>
      </c>
      <c r="F546" s="49"/>
      <c r="G546" s="49"/>
      <c r="H546" s="137">
        <f>'Прил.4'!H546</f>
        <v>66.8</v>
      </c>
      <c r="I546" s="137">
        <f>'Прил.4'!I546</f>
        <v>0</v>
      </c>
      <c r="J546" s="137">
        <f>'Прил.4'!J546</f>
        <v>0</v>
      </c>
      <c r="K546" s="137">
        <f>'Прил.4'!K546</f>
        <v>66.8</v>
      </c>
    </row>
    <row r="547" spans="2:11" ht="38.25" hidden="1">
      <c r="B547" s="40" t="s">
        <v>347</v>
      </c>
      <c r="C547" s="51">
        <v>1000</v>
      </c>
      <c r="D547" s="51">
        <v>1004</v>
      </c>
      <c r="E547" s="157" t="s">
        <v>348</v>
      </c>
      <c r="F547" s="49"/>
      <c r="G547" s="49"/>
      <c r="H547" s="137">
        <f>'Прил.4'!H547</f>
        <v>66.8</v>
      </c>
      <c r="I547" s="137">
        <f>'Прил.4'!I547</f>
        <v>0</v>
      </c>
      <c r="J547" s="137">
        <f>'Прил.4'!J547</f>
        <v>0</v>
      </c>
      <c r="K547" s="137">
        <f>'Прил.4'!K547</f>
        <v>66.8</v>
      </c>
    </row>
    <row r="548" spans="2:11" ht="63.75" hidden="1">
      <c r="B548" s="40" t="s">
        <v>19</v>
      </c>
      <c r="C548" s="51">
        <v>1000</v>
      </c>
      <c r="D548" s="51">
        <v>1004</v>
      </c>
      <c r="E548" s="51" t="s">
        <v>7</v>
      </c>
      <c r="F548" s="49"/>
      <c r="G548" s="49"/>
      <c r="H548" s="137">
        <f>'Прил.4'!H548</f>
        <v>66.8</v>
      </c>
      <c r="I548" s="137">
        <f>'Прил.4'!I548</f>
        <v>0</v>
      </c>
      <c r="J548" s="137">
        <f>'Прил.4'!J548</f>
        <v>0</v>
      </c>
      <c r="K548" s="137">
        <f>'Прил.4'!K548</f>
        <v>66.8</v>
      </c>
    </row>
    <row r="549" spans="2:11" ht="25.5" hidden="1">
      <c r="B549" s="40" t="s">
        <v>473</v>
      </c>
      <c r="C549" s="51">
        <v>1000</v>
      </c>
      <c r="D549" s="51">
        <v>1004</v>
      </c>
      <c r="E549" s="51" t="s">
        <v>7</v>
      </c>
      <c r="F549" s="49" t="s">
        <v>474</v>
      </c>
      <c r="G549" s="48"/>
      <c r="H549" s="137">
        <f>'Прил.4'!H549</f>
        <v>66.8</v>
      </c>
      <c r="I549" s="137">
        <f>'Прил.4'!I549</f>
        <v>0</v>
      </c>
      <c r="J549" s="137">
        <f>'Прил.4'!J549</f>
        <v>0</v>
      </c>
      <c r="K549" s="137">
        <f>'Прил.4'!K549</f>
        <v>66.8</v>
      </c>
    </row>
    <row r="550" spans="2:11" ht="12.75" hidden="1">
      <c r="B550" s="40" t="s">
        <v>570</v>
      </c>
      <c r="C550" s="51">
        <v>1000</v>
      </c>
      <c r="D550" s="51">
        <v>1004</v>
      </c>
      <c r="E550" s="51" t="s">
        <v>7</v>
      </c>
      <c r="F550" s="49" t="s">
        <v>571</v>
      </c>
      <c r="G550" s="48"/>
      <c r="H550" s="137">
        <f>'Прил.4'!H550</f>
        <v>66.8</v>
      </c>
      <c r="I550" s="137">
        <f>'Прил.4'!I550</f>
        <v>0</v>
      </c>
      <c r="J550" s="137">
        <f>'Прил.4'!J550</f>
        <v>0</v>
      </c>
      <c r="K550" s="137">
        <f>'Прил.4'!K550</f>
        <v>66.8</v>
      </c>
    </row>
    <row r="551" spans="2:11" ht="12.75" hidden="1">
      <c r="B551" s="40" t="s">
        <v>409</v>
      </c>
      <c r="C551" s="51">
        <v>1000</v>
      </c>
      <c r="D551" s="51">
        <v>1004</v>
      </c>
      <c r="E551" s="51" t="s">
        <v>7</v>
      </c>
      <c r="F551" s="49" t="s">
        <v>571</v>
      </c>
      <c r="G551" s="49">
        <v>3</v>
      </c>
      <c r="H551" s="137">
        <f>'Прил.4'!H551</f>
        <v>66.8</v>
      </c>
      <c r="I551" s="137">
        <f>'Прил.4'!I551</f>
        <v>0</v>
      </c>
      <c r="J551" s="137">
        <f>'Прил.4'!J551</f>
        <v>0</v>
      </c>
      <c r="K551" s="137">
        <f>'Прил.4'!K551</f>
        <v>66.8</v>
      </c>
    </row>
    <row r="552" spans="2:11" ht="12.75">
      <c r="B552" s="40" t="s">
        <v>358</v>
      </c>
      <c r="C552" s="49" t="s">
        <v>401</v>
      </c>
      <c r="D552" s="49" t="s">
        <v>405</v>
      </c>
      <c r="E552" s="49"/>
      <c r="F552" s="49"/>
      <c r="G552" s="49"/>
      <c r="H552" s="137">
        <f>'Прил.4'!H552</f>
        <v>910.8</v>
      </c>
      <c r="I552" s="137">
        <f>'Прил.4'!I552</f>
        <v>574.8000000000001</v>
      </c>
      <c r="J552" s="137">
        <f>'Прил.4'!J552</f>
        <v>63.10935441370225</v>
      </c>
      <c r="K552" s="137">
        <f>'Прил.4'!K552</f>
        <v>335.9999999999999</v>
      </c>
    </row>
    <row r="553" spans="2:11" ht="12.75" hidden="1">
      <c r="B553" s="50" t="s">
        <v>422</v>
      </c>
      <c r="C553" s="49" t="s">
        <v>401</v>
      </c>
      <c r="D553" s="49" t="s">
        <v>405</v>
      </c>
      <c r="E553" s="51" t="s">
        <v>423</v>
      </c>
      <c r="F553" s="49"/>
      <c r="G553" s="49"/>
      <c r="H553" s="137">
        <f>'Прил.4'!H553</f>
        <v>910.8</v>
      </c>
      <c r="I553" s="137">
        <f>'Прил.4'!I553</f>
        <v>574.8000000000001</v>
      </c>
      <c r="J553" s="137">
        <f>'Прил.4'!J553</f>
        <v>63.10935441370225</v>
      </c>
      <c r="K553" s="137">
        <f>'Прил.4'!K553</f>
        <v>335.9999999999999</v>
      </c>
    </row>
    <row r="554" spans="2:11" ht="25.5" hidden="1">
      <c r="B554" s="40" t="s">
        <v>598</v>
      </c>
      <c r="C554" s="49" t="s">
        <v>401</v>
      </c>
      <c r="D554" s="49" t="s">
        <v>405</v>
      </c>
      <c r="E554" s="49" t="s">
        <v>557</v>
      </c>
      <c r="F554" s="49"/>
      <c r="G554" s="49"/>
      <c r="H554" s="137">
        <f>'Прил.4'!H554</f>
        <v>910.8</v>
      </c>
      <c r="I554" s="137">
        <f>'Прил.4'!I554</f>
        <v>574.8000000000001</v>
      </c>
      <c r="J554" s="137">
        <f>'Прил.4'!J554</f>
        <v>63.10935441370225</v>
      </c>
      <c r="K554" s="137">
        <f>'Прил.4'!K554</f>
        <v>335.9999999999999</v>
      </c>
    </row>
    <row r="555" spans="2:11" ht="38.25" hidden="1">
      <c r="B555" s="40" t="s">
        <v>425</v>
      </c>
      <c r="C555" s="49" t="s">
        <v>401</v>
      </c>
      <c r="D555" s="49" t="s">
        <v>405</v>
      </c>
      <c r="E555" s="49" t="s">
        <v>557</v>
      </c>
      <c r="F555" s="49" t="s">
        <v>120</v>
      </c>
      <c r="G555" s="49"/>
      <c r="H555" s="137">
        <f>'Прил.4'!H555</f>
        <v>698.9</v>
      </c>
      <c r="I555" s="137">
        <f>'Прил.4'!I555</f>
        <v>548.1</v>
      </c>
      <c r="J555" s="137">
        <f>'Прил.4'!J555</f>
        <v>78.42323651452283</v>
      </c>
      <c r="K555" s="137">
        <f>'Прил.4'!K555</f>
        <v>150.79999999999995</v>
      </c>
    </row>
    <row r="556" spans="2:11" ht="12.75" hidden="1">
      <c r="B556" s="40" t="s">
        <v>426</v>
      </c>
      <c r="C556" s="49" t="s">
        <v>401</v>
      </c>
      <c r="D556" s="49" t="s">
        <v>405</v>
      </c>
      <c r="E556" s="49" t="s">
        <v>557</v>
      </c>
      <c r="F556" s="49" t="s">
        <v>427</v>
      </c>
      <c r="G556" s="49"/>
      <c r="H556" s="137">
        <f>'Прил.4'!H556</f>
        <v>698.9</v>
      </c>
      <c r="I556" s="137">
        <f>'Прил.4'!I556</f>
        <v>548.1</v>
      </c>
      <c r="J556" s="137">
        <f>'Прил.4'!J556</f>
        <v>78.42323651452283</v>
      </c>
      <c r="K556" s="137">
        <f>'Прил.4'!K556</f>
        <v>150.79999999999995</v>
      </c>
    </row>
    <row r="557" spans="2:11" ht="12.75" hidden="1">
      <c r="B557" s="40" t="s">
        <v>421</v>
      </c>
      <c r="C557" s="49" t="s">
        <v>401</v>
      </c>
      <c r="D557" s="49" t="s">
        <v>405</v>
      </c>
      <c r="E557" s="49" t="s">
        <v>557</v>
      </c>
      <c r="F557" s="49" t="s">
        <v>427</v>
      </c>
      <c r="G557" s="49" t="s">
        <v>414</v>
      </c>
      <c r="H557" s="137">
        <f>'Прил.4'!H557</f>
        <v>46.9</v>
      </c>
      <c r="I557" s="137">
        <f>'Прил.4'!I557</f>
        <v>28.6</v>
      </c>
      <c r="J557" s="137">
        <f>'Прил.4'!J557</f>
        <v>60.98081023454158</v>
      </c>
      <c r="K557" s="137">
        <f>'Прил.4'!K557</f>
        <v>18.299999999999997</v>
      </c>
    </row>
    <row r="558" spans="2:11" ht="12.75" hidden="1">
      <c r="B558" s="40" t="s">
        <v>409</v>
      </c>
      <c r="C558" s="49" t="s">
        <v>401</v>
      </c>
      <c r="D558" s="49" t="s">
        <v>405</v>
      </c>
      <c r="E558" s="49" t="s">
        <v>557</v>
      </c>
      <c r="F558" s="49" t="s">
        <v>427</v>
      </c>
      <c r="G558" s="49">
        <v>3</v>
      </c>
      <c r="H558" s="137">
        <f>'Прил.4'!H558</f>
        <v>652</v>
      </c>
      <c r="I558" s="137">
        <f>'Прил.4'!I558</f>
        <v>519.5</v>
      </c>
      <c r="J558" s="137">
        <f>'Прил.4'!J558</f>
        <v>79.67791411042946</v>
      </c>
      <c r="K558" s="137">
        <f>'Прил.4'!K558</f>
        <v>132.5</v>
      </c>
    </row>
    <row r="559" spans="2:11" ht="12.75" hidden="1">
      <c r="B559" s="50" t="s">
        <v>432</v>
      </c>
      <c r="C559" s="49" t="s">
        <v>401</v>
      </c>
      <c r="D559" s="49" t="s">
        <v>405</v>
      </c>
      <c r="E559" s="49" t="s">
        <v>557</v>
      </c>
      <c r="F559" s="49" t="s">
        <v>433</v>
      </c>
      <c r="G559" s="49"/>
      <c r="H559" s="137">
        <f>'Прил.4'!H559</f>
        <v>211.9</v>
      </c>
      <c r="I559" s="137">
        <f>'Прил.4'!I559</f>
        <v>26.7</v>
      </c>
      <c r="J559" s="137">
        <f>'Прил.4'!J559</f>
        <v>12.600283152430391</v>
      </c>
      <c r="K559" s="137">
        <f>'Прил.4'!K559</f>
        <v>185.20000000000002</v>
      </c>
    </row>
    <row r="560" spans="2:11" ht="12.75" hidden="1">
      <c r="B560" s="50" t="s">
        <v>434</v>
      </c>
      <c r="C560" s="49" t="s">
        <v>401</v>
      </c>
      <c r="D560" s="49" t="s">
        <v>405</v>
      </c>
      <c r="E560" s="49" t="s">
        <v>557</v>
      </c>
      <c r="F560" s="49" t="s">
        <v>435</v>
      </c>
      <c r="G560" s="49"/>
      <c r="H560" s="137">
        <f>'Прил.4'!H560</f>
        <v>211.9</v>
      </c>
      <c r="I560" s="137">
        <f>'Прил.4'!I560</f>
        <v>26.7</v>
      </c>
      <c r="J560" s="137">
        <f>'Прил.4'!J560</f>
        <v>12.600283152430391</v>
      </c>
      <c r="K560" s="137">
        <f>'Прил.4'!K560</f>
        <v>185.20000000000002</v>
      </c>
    </row>
    <row r="561" spans="2:11" ht="12.75" hidden="1">
      <c r="B561" s="40" t="s">
        <v>409</v>
      </c>
      <c r="C561" s="49" t="s">
        <v>401</v>
      </c>
      <c r="D561" s="49" t="s">
        <v>405</v>
      </c>
      <c r="E561" s="49" t="s">
        <v>557</v>
      </c>
      <c r="F561" s="49" t="s">
        <v>435</v>
      </c>
      <c r="G561" s="49">
        <v>3</v>
      </c>
      <c r="H561" s="137">
        <f>'Прил.4'!H561</f>
        <v>211.9</v>
      </c>
      <c r="I561" s="137">
        <f>'Прил.4'!I561</f>
        <v>26.7</v>
      </c>
      <c r="J561" s="137">
        <f>'Прил.4'!J561</f>
        <v>12.600283152430391</v>
      </c>
      <c r="K561" s="137">
        <f>'Прил.4'!K561</f>
        <v>185.20000000000002</v>
      </c>
    </row>
    <row r="562" spans="2:11" s="54" customFormat="1" ht="12.75">
      <c r="B562" s="47" t="s">
        <v>27</v>
      </c>
      <c r="C562" s="48" t="s">
        <v>406</v>
      </c>
      <c r="D562" s="48"/>
      <c r="E562" s="48"/>
      <c r="F562" s="48"/>
      <c r="G562" s="48"/>
      <c r="H562" s="142">
        <f>'Прил.4'!H562</f>
        <v>106</v>
      </c>
      <c r="I562" s="142">
        <f>'Прил.4'!I562</f>
        <v>66.6</v>
      </c>
      <c r="J562" s="142">
        <f>'Прил.4'!J562</f>
        <v>62.83018867924528</v>
      </c>
      <c r="K562" s="142">
        <f>'Прил.4'!K562</f>
        <v>39.400000000000006</v>
      </c>
    </row>
    <row r="563" spans="2:11" ht="12.75" hidden="1">
      <c r="B563" s="46" t="s">
        <v>421</v>
      </c>
      <c r="C563" s="45"/>
      <c r="D563" s="45"/>
      <c r="E563" s="45"/>
      <c r="F563" s="45"/>
      <c r="G563" s="45">
        <v>2</v>
      </c>
      <c r="H563" s="137">
        <f>'Прил.4'!H563</f>
        <v>106</v>
      </c>
      <c r="I563" s="137">
        <f>'Прил.4'!I563</f>
        <v>66.6</v>
      </c>
      <c r="J563" s="137">
        <f>'Прил.4'!J563</f>
        <v>62.83018867924528</v>
      </c>
      <c r="K563" s="137">
        <f>'Прил.4'!K563</f>
        <v>39.400000000000006</v>
      </c>
    </row>
    <row r="564" spans="2:11" ht="12.75">
      <c r="B564" s="40" t="s">
        <v>183</v>
      </c>
      <c r="C564" s="49" t="s">
        <v>406</v>
      </c>
      <c r="D564" s="49" t="s">
        <v>182</v>
      </c>
      <c r="E564" s="49"/>
      <c r="F564" s="49"/>
      <c r="G564" s="49"/>
      <c r="H564" s="137">
        <f>'Прил.4'!H564</f>
        <v>106</v>
      </c>
      <c r="I564" s="137">
        <f>'Прил.4'!I564</f>
        <v>66.6</v>
      </c>
      <c r="J564" s="137">
        <f>'Прил.4'!J564</f>
        <v>62.83018867924528</v>
      </c>
      <c r="K564" s="137">
        <f>'Прил.4'!K564</f>
        <v>39.400000000000006</v>
      </c>
    </row>
    <row r="565" spans="2:11" ht="25.5" hidden="1">
      <c r="B565" s="40" t="s">
        <v>8</v>
      </c>
      <c r="C565" s="49" t="s">
        <v>406</v>
      </c>
      <c r="D565" s="49" t="s">
        <v>182</v>
      </c>
      <c r="E565" s="49" t="s">
        <v>558</v>
      </c>
      <c r="F565" s="49"/>
      <c r="G565" s="49"/>
      <c r="H565" s="137">
        <f>'Прил.4'!H565</f>
        <v>106</v>
      </c>
      <c r="I565" s="137">
        <f>'Прил.4'!I565</f>
        <v>66.6</v>
      </c>
      <c r="J565" s="137">
        <f>'Прил.4'!J565</f>
        <v>62.83018867924528</v>
      </c>
      <c r="K565" s="137">
        <f>'Прил.4'!K565</f>
        <v>39.400000000000006</v>
      </c>
    </row>
    <row r="566" spans="2:11" ht="25.5" hidden="1">
      <c r="B566" s="50" t="s">
        <v>9</v>
      </c>
      <c r="C566" s="49" t="s">
        <v>406</v>
      </c>
      <c r="D566" s="49" t="s">
        <v>182</v>
      </c>
      <c r="E566" s="49" t="s">
        <v>559</v>
      </c>
      <c r="F566" s="52"/>
      <c r="G566" s="49"/>
      <c r="H566" s="137">
        <f>'Прил.4'!H566</f>
        <v>106</v>
      </c>
      <c r="I566" s="137">
        <f>'Прил.4'!I566</f>
        <v>66.6</v>
      </c>
      <c r="J566" s="137">
        <f>'Прил.4'!J566</f>
        <v>62.83018867924528</v>
      </c>
      <c r="K566" s="137">
        <f>'Прил.4'!K566</f>
        <v>39.400000000000006</v>
      </c>
    </row>
    <row r="567" spans="2:11" ht="12.75" hidden="1">
      <c r="B567" s="50" t="s">
        <v>432</v>
      </c>
      <c r="C567" s="49" t="s">
        <v>406</v>
      </c>
      <c r="D567" s="49" t="s">
        <v>182</v>
      </c>
      <c r="E567" s="49" t="s">
        <v>559</v>
      </c>
      <c r="F567" s="49" t="s">
        <v>433</v>
      </c>
      <c r="G567" s="49"/>
      <c r="H567" s="137">
        <f>'Прил.4'!H567</f>
        <v>106</v>
      </c>
      <c r="I567" s="137">
        <f>'Прил.4'!I567</f>
        <v>66.6</v>
      </c>
      <c r="J567" s="137">
        <f>'Прил.4'!J567</f>
        <v>62.83018867924528</v>
      </c>
      <c r="K567" s="137">
        <f>'Прил.4'!K567</f>
        <v>39.400000000000006</v>
      </c>
    </row>
    <row r="568" spans="2:11" ht="12.75" hidden="1">
      <c r="B568" s="50" t="s">
        <v>434</v>
      </c>
      <c r="C568" s="49" t="s">
        <v>406</v>
      </c>
      <c r="D568" s="49" t="s">
        <v>182</v>
      </c>
      <c r="E568" s="49" t="s">
        <v>559</v>
      </c>
      <c r="F568" s="49" t="s">
        <v>435</v>
      </c>
      <c r="G568" s="49"/>
      <c r="H568" s="137">
        <f>'Прил.4'!H568</f>
        <v>106</v>
      </c>
      <c r="I568" s="137">
        <f>'Прил.4'!I568</f>
        <v>66.6</v>
      </c>
      <c r="J568" s="137">
        <f>'Прил.4'!J568</f>
        <v>62.83018867924528</v>
      </c>
      <c r="K568" s="137">
        <f>'Прил.4'!K568</f>
        <v>39.400000000000006</v>
      </c>
    </row>
    <row r="569" spans="2:11" ht="12.75" hidden="1">
      <c r="B569" s="40" t="s">
        <v>421</v>
      </c>
      <c r="C569" s="49" t="s">
        <v>406</v>
      </c>
      <c r="D569" s="49" t="s">
        <v>182</v>
      </c>
      <c r="E569" s="49" t="s">
        <v>559</v>
      </c>
      <c r="F569" s="49" t="s">
        <v>435</v>
      </c>
      <c r="G569" s="49">
        <v>2</v>
      </c>
      <c r="H569" s="137">
        <f>'Прил.4'!H569</f>
        <v>106</v>
      </c>
      <c r="I569" s="137">
        <f>'Прил.4'!I569</f>
        <v>66.6</v>
      </c>
      <c r="J569" s="137">
        <f>'Прил.4'!J569</f>
        <v>62.83018867924528</v>
      </c>
      <c r="K569" s="137">
        <f>'Прил.4'!K569</f>
        <v>39.400000000000006</v>
      </c>
    </row>
    <row r="570" spans="2:11" s="54" customFormat="1" ht="25.5">
      <c r="B570" s="47" t="s">
        <v>371</v>
      </c>
      <c r="C570" s="48" t="s">
        <v>370</v>
      </c>
      <c r="D570" s="48"/>
      <c r="E570" s="48"/>
      <c r="F570" s="48"/>
      <c r="G570" s="48"/>
      <c r="H570" s="142">
        <f>'Прил.4'!H570</f>
        <v>4313.4</v>
      </c>
      <c r="I570" s="142">
        <f>'Прил.4'!I570</f>
        <v>2484.5</v>
      </c>
      <c r="J570" s="142">
        <f>'Прил.4'!J570</f>
        <v>57.59957342235824</v>
      </c>
      <c r="K570" s="142">
        <f>'Прил.4'!K570</f>
        <v>1828.8999999999996</v>
      </c>
    </row>
    <row r="571" spans="2:11" ht="12.75" hidden="1">
      <c r="B571" s="46" t="s">
        <v>421</v>
      </c>
      <c r="C571" s="45"/>
      <c r="D571" s="45"/>
      <c r="E571" s="45"/>
      <c r="F571" s="45"/>
      <c r="G571" s="45">
        <v>2</v>
      </c>
      <c r="H571" s="137">
        <f>'Прил.4'!H571</f>
        <v>1000</v>
      </c>
      <c r="I571" s="137">
        <f>'Прил.4'!I571</f>
        <v>0</v>
      </c>
      <c r="J571" s="137">
        <f>'Прил.4'!J571</f>
        <v>0</v>
      </c>
      <c r="K571" s="137">
        <f>'Прил.4'!K571</f>
        <v>1000</v>
      </c>
    </row>
    <row r="572" spans="2:11" ht="12.75" hidden="1">
      <c r="B572" s="46" t="s">
        <v>409</v>
      </c>
      <c r="C572" s="45"/>
      <c r="D572" s="45"/>
      <c r="E572" s="45"/>
      <c r="F572" s="45"/>
      <c r="G572" s="45">
        <v>3</v>
      </c>
      <c r="H572" s="137">
        <f>'Прил.4'!H572</f>
        <v>3313.4</v>
      </c>
      <c r="I572" s="137">
        <f>'Прил.4'!I572</f>
        <v>2484.5</v>
      </c>
      <c r="J572" s="137">
        <f>'Прил.4'!J572</f>
        <v>74.9834007364037</v>
      </c>
      <c r="K572" s="137">
        <f>'Прил.4'!K572</f>
        <v>828.9000000000001</v>
      </c>
    </row>
    <row r="573" spans="2:11" ht="25.5">
      <c r="B573" s="40" t="s">
        <v>373</v>
      </c>
      <c r="C573" s="49" t="s">
        <v>370</v>
      </c>
      <c r="D573" s="49" t="s">
        <v>372</v>
      </c>
      <c r="E573" s="49"/>
      <c r="F573" s="49"/>
      <c r="G573" s="49"/>
      <c r="H573" s="137">
        <f>'Прил.4'!H573</f>
        <v>3313.4</v>
      </c>
      <c r="I573" s="137">
        <f>'Прил.4'!I573</f>
        <v>2484.5</v>
      </c>
      <c r="J573" s="137">
        <f>'Прил.4'!J573</f>
        <v>74.9834007364037</v>
      </c>
      <c r="K573" s="137">
        <f>'Прил.4'!K573</f>
        <v>828.9000000000001</v>
      </c>
    </row>
    <row r="574" spans="2:11" ht="12.75" hidden="1">
      <c r="B574" s="50" t="s">
        <v>422</v>
      </c>
      <c r="C574" s="49" t="s">
        <v>370</v>
      </c>
      <c r="D574" s="49" t="s">
        <v>372</v>
      </c>
      <c r="E574" s="49" t="s">
        <v>423</v>
      </c>
      <c r="F574" s="49"/>
      <c r="G574" s="49"/>
      <c r="H574" s="137">
        <f>'Прил.4'!H574</f>
        <v>3313.4</v>
      </c>
      <c r="I574" s="137">
        <f>'Прил.4'!I574</f>
        <v>2484.5</v>
      </c>
      <c r="J574" s="137">
        <f>'Прил.4'!J574</f>
        <v>74.9834007364037</v>
      </c>
      <c r="K574" s="137">
        <f>'Прил.4'!K574</f>
        <v>828.9000000000001</v>
      </c>
    </row>
    <row r="575" spans="2:11" ht="25.5" hidden="1">
      <c r="B575" s="40" t="s">
        <v>599</v>
      </c>
      <c r="C575" s="49" t="s">
        <v>370</v>
      </c>
      <c r="D575" s="49" t="s">
        <v>372</v>
      </c>
      <c r="E575" s="49" t="s">
        <v>560</v>
      </c>
      <c r="F575" s="49"/>
      <c r="G575" s="49"/>
      <c r="H575" s="137">
        <f>'Прил.4'!H575</f>
        <v>3313.4</v>
      </c>
      <c r="I575" s="137">
        <f>'Прил.4'!I575</f>
        <v>2484.5</v>
      </c>
      <c r="J575" s="137">
        <f>'Прил.4'!J575</f>
        <v>74.9834007364037</v>
      </c>
      <c r="K575" s="137">
        <f>'Прил.4'!K575</f>
        <v>828.9000000000001</v>
      </c>
    </row>
    <row r="576" spans="2:11" ht="12.75" hidden="1">
      <c r="B576" s="74" t="s">
        <v>155</v>
      </c>
      <c r="C576" s="49" t="s">
        <v>370</v>
      </c>
      <c r="D576" s="49" t="s">
        <v>372</v>
      </c>
      <c r="E576" s="49" t="s">
        <v>560</v>
      </c>
      <c r="F576" s="49" t="s">
        <v>466</v>
      </c>
      <c r="G576" s="49"/>
      <c r="H576" s="137">
        <f>'Прил.4'!H576</f>
        <v>3313.4</v>
      </c>
      <c r="I576" s="137">
        <f>'Прил.4'!I576</f>
        <v>2484.5</v>
      </c>
      <c r="J576" s="137">
        <f>'Прил.4'!J576</f>
        <v>74.9834007364037</v>
      </c>
      <c r="K576" s="137">
        <f>'Прил.4'!K576</f>
        <v>828.9000000000001</v>
      </c>
    </row>
    <row r="577" spans="2:11" ht="12.75" hidden="1">
      <c r="B577" s="74" t="s">
        <v>150</v>
      </c>
      <c r="C577" s="49" t="s">
        <v>370</v>
      </c>
      <c r="D577" s="49" t="s">
        <v>372</v>
      </c>
      <c r="E577" s="49" t="s">
        <v>560</v>
      </c>
      <c r="F577" s="49" t="s">
        <v>149</v>
      </c>
      <c r="G577" s="49"/>
      <c r="H577" s="137">
        <f>'Прил.4'!H577</f>
        <v>3313.4</v>
      </c>
      <c r="I577" s="137">
        <f>'Прил.4'!I577</f>
        <v>2484.5</v>
      </c>
      <c r="J577" s="137">
        <f>'Прил.4'!J577</f>
        <v>74.9834007364037</v>
      </c>
      <c r="K577" s="137">
        <f>'Прил.4'!K577</f>
        <v>828.9000000000001</v>
      </c>
    </row>
    <row r="578" spans="2:11" ht="12.75" hidden="1">
      <c r="B578" s="74" t="s">
        <v>409</v>
      </c>
      <c r="C578" s="49" t="s">
        <v>370</v>
      </c>
      <c r="D578" s="49" t="s">
        <v>372</v>
      </c>
      <c r="E578" s="49" t="s">
        <v>560</v>
      </c>
      <c r="F578" s="49" t="s">
        <v>149</v>
      </c>
      <c r="G578" s="49">
        <v>3</v>
      </c>
      <c r="H578" s="137">
        <f>'Прил.4'!H578</f>
        <v>3313.4</v>
      </c>
      <c r="I578" s="137">
        <f>'Прил.4'!I578</f>
        <v>2484.5</v>
      </c>
      <c r="J578" s="137">
        <f>'Прил.4'!J578</f>
        <v>74.9834007364037</v>
      </c>
      <c r="K578" s="137">
        <f>'Прил.4'!K578</f>
        <v>828.9000000000001</v>
      </c>
    </row>
    <row r="579" spans="2:11" ht="12.75">
      <c r="B579" s="40" t="s">
        <v>375</v>
      </c>
      <c r="C579" s="49" t="s">
        <v>370</v>
      </c>
      <c r="D579" s="49" t="s">
        <v>374</v>
      </c>
      <c r="E579" s="49"/>
      <c r="F579" s="49"/>
      <c r="G579" s="49"/>
      <c r="H579" s="137">
        <f>'Прил.4'!H579</f>
        <v>1000</v>
      </c>
      <c r="I579" s="137">
        <f>'Прил.4'!I579</f>
        <v>0</v>
      </c>
      <c r="J579" s="137">
        <f>'Прил.4'!J579</f>
        <v>0</v>
      </c>
      <c r="K579" s="137">
        <f>'Прил.4'!K579</f>
        <v>1000</v>
      </c>
    </row>
    <row r="580" spans="2:11" ht="12.75" hidden="1">
      <c r="B580" s="50" t="s">
        <v>422</v>
      </c>
      <c r="C580" s="49" t="s">
        <v>370</v>
      </c>
      <c r="D580" s="49" t="s">
        <v>374</v>
      </c>
      <c r="E580" s="49" t="s">
        <v>423</v>
      </c>
      <c r="F580" s="49"/>
      <c r="G580" s="49"/>
      <c r="H580" s="137">
        <f>'Прил.4'!H580</f>
        <v>1000</v>
      </c>
      <c r="I580" s="137">
        <f>'Прил.4'!I580</f>
        <v>0</v>
      </c>
      <c r="J580" s="137">
        <f>'Прил.4'!J580</f>
        <v>0</v>
      </c>
      <c r="K580" s="137">
        <f>'Прил.4'!K580</f>
        <v>1000</v>
      </c>
    </row>
    <row r="581" spans="2:11" ht="25.5" hidden="1">
      <c r="B581" s="40" t="s">
        <v>600</v>
      </c>
      <c r="C581" s="49" t="s">
        <v>370</v>
      </c>
      <c r="D581" s="49" t="s">
        <v>374</v>
      </c>
      <c r="E581" s="49" t="s">
        <v>561</v>
      </c>
      <c r="F581" s="49"/>
      <c r="G581" s="49"/>
      <c r="H581" s="137">
        <f>'Прил.4'!H581</f>
        <v>1000</v>
      </c>
      <c r="I581" s="137">
        <f>'Прил.4'!I581</f>
        <v>0</v>
      </c>
      <c r="J581" s="137">
        <f>'Прил.4'!J581</f>
        <v>0</v>
      </c>
      <c r="K581" s="137">
        <f>'Прил.4'!K581</f>
        <v>1000</v>
      </c>
    </row>
    <row r="582" spans="2:11" ht="12.75" hidden="1">
      <c r="B582" s="74" t="s">
        <v>155</v>
      </c>
      <c r="C582" s="49" t="s">
        <v>370</v>
      </c>
      <c r="D582" s="49" t="s">
        <v>374</v>
      </c>
      <c r="E582" s="49" t="s">
        <v>561</v>
      </c>
      <c r="F582" s="49" t="s">
        <v>466</v>
      </c>
      <c r="G582" s="49"/>
      <c r="H582" s="137">
        <f>'Прил.4'!H582</f>
        <v>1000</v>
      </c>
      <c r="I582" s="137">
        <f>'Прил.4'!I582</f>
        <v>0</v>
      </c>
      <c r="J582" s="137">
        <f>'Прил.4'!J582</f>
        <v>0</v>
      </c>
      <c r="K582" s="137">
        <f>'Прил.4'!K582</f>
        <v>1000</v>
      </c>
    </row>
    <row r="583" spans="2:11" ht="25.5" hidden="1">
      <c r="B583" s="74" t="s">
        <v>152</v>
      </c>
      <c r="C583" s="49" t="s">
        <v>370</v>
      </c>
      <c r="D583" s="49" t="s">
        <v>374</v>
      </c>
      <c r="E583" s="49" t="s">
        <v>561</v>
      </c>
      <c r="F583" s="49" t="s">
        <v>151</v>
      </c>
      <c r="G583" s="49"/>
      <c r="H583" s="137">
        <f>'Прил.4'!H583</f>
        <v>1000</v>
      </c>
      <c r="I583" s="137">
        <f>'Прил.4'!I583</f>
        <v>0</v>
      </c>
      <c r="J583" s="137">
        <f>'Прил.4'!J583</f>
        <v>0</v>
      </c>
      <c r="K583" s="137">
        <f>'Прил.4'!K583</f>
        <v>1000</v>
      </c>
    </row>
    <row r="584" spans="2:11" ht="12.75" hidden="1">
      <c r="B584" s="74" t="s">
        <v>421</v>
      </c>
      <c r="C584" s="49" t="s">
        <v>370</v>
      </c>
      <c r="D584" s="49" t="s">
        <v>374</v>
      </c>
      <c r="E584" s="49" t="s">
        <v>561</v>
      </c>
      <c r="F584" s="49" t="s">
        <v>151</v>
      </c>
      <c r="G584" s="49">
        <v>2</v>
      </c>
      <c r="H584" s="137">
        <f>'Прил.4'!H584</f>
        <v>1000</v>
      </c>
      <c r="I584" s="137">
        <f>'Прил.4'!I584</f>
        <v>0</v>
      </c>
      <c r="J584" s="137">
        <f>'Прил.4'!J584</f>
        <v>0</v>
      </c>
      <c r="K584" s="137">
        <f>'Прил.4'!K584</f>
        <v>1000</v>
      </c>
    </row>
  </sheetData>
  <sheetProtection/>
  <autoFilter ref="B8:G585"/>
  <mergeCells count="2">
    <mergeCell ref="B7:G7"/>
    <mergeCell ref="B6:K6"/>
  </mergeCells>
  <printOptions/>
  <pageMargins left="0.78" right="0.2" top="0.64" bottom="0.27" header="0.2" footer="0.2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584"/>
  <sheetViews>
    <sheetView view="pageBreakPreview" zoomScale="60" workbookViewId="0" topLeftCell="B280">
      <selection activeCell="E32" sqref="E32"/>
    </sheetView>
  </sheetViews>
  <sheetFormatPr defaultColWidth="9.00390625" defaultRowHeight="12.75"/>
  <cols>
    <col min="1" max="1" width="9.125" style="43" customWidth="1"/>
    <col min="2" max="2" width="90.00390625" style="41" customWidth="1"/>
    <col min="3" max="3" width="5.125" style="43" customWidth="1"/>
    <col min="4" max="4" width="5.25390625" style="43" customWidth="1"/>
    <col min="5" max="5" width="10.25390625" style="43" customWidth="1"/>
    <col min="6" max="6" width="7.125" style="43" customWidth="1"/>
    <col min="7" max="7" width="3.375" style="43" customWidth="1"/>
    <col min="8" max="8" width="12.125" style="43" customWidth="1"/>
    <col min="9" max="9" width="11.875" style="43" customWidth="1"/>
    <col min="10" max="10" width="12.75390625" style="43" customWidth="1"/>
    <col min="11" max="11" width="15.25390625" style="43" customWidth="1"/>
    <col min="12" max="16384" width="9.125" style="43" customWidth="1"/>
  </cols>
  <sheetData>
    <row r="2" spans="3:11" ht="12.75">
      <c r="C2" s="64"/>
      <c r="D2" s="64"/>
      <c r="E2" s="64"/>
      <c r="F2" s="64"/>
      <c r="G2" s="64"/>
      <c r="K2" s="42" t="s">
        <v>313</v>
      </c>
    </row>
    <row r="3" spans="4:11" ht="12.75" customHeight="1">
      <c r="D3" s="70"/>
      <c r="E3" s="70"/>
      <c r="F3" s="70"/>
      <c r="G3" s="70"/>
      <c r="K3" s="71" t="s">
        <v>572</v>
      </c>
    </row>
    <row r="4" spans="4:11" ht="12.75" customHeight="1">
      <c r="D4" s="70"/>
      <c r="E4" s="70"/>
      <c r="F4" s="70"/>
      <c r="G4" s="70"/>
      <c r="K4" s="71" t="s">
        <v>250</v>
      </c>
    </row>
    <row r="5" spans="2:7" ht="12.75">
      <c r="B5" s="44"/>
      <c r="C5" s="72"/>
      <c r="D5" s="72"/>
      <c r="E5" s="72"/>
      <c r="F5" s="72"/>
      <c r="G5" s="72"/>
    </row>
    <row r="6" spans="2:11" ht="26.25" customHeight="1">
      <c r="B6" s="261" t="s">
        <v>312</v>
      </c>
      <c r="C6" s="261"/>
      <c r="D6" s="261"/>
      <c r="E6" s="261"/>
      <c r="F6" s="261"/>
      <c r="G6" s="261"/>
      <c r="H6" s="261"/>
      <c r="I6" s="261"/>
      <c r="J6" s="261"/>
      <c r="K6" s="261"/>
    </row>
    <row r="7" spans="2:7" ht="12.75">
      <c r="B7" s="260"/>
      <c r="C7" s="260"/>
      <c r="D7" s="260"/>
      <c r="E7" s="260"/>
      <c r="F7" s="260"/>
      <c r="G7" s="260"/>
    </row>
    <row r="8" spans="2:11" ht="39" customHeight="1">
      <c r="B8" s="62" t="s">
        <v>199</v>
      </c>
      <c r="C8" s="52" t="s">
        <v>419</v>
      </c>
      <c r="D8" s="52" t="s">
        <v>382</v>
      </c>
      <c r="E8" s="52" t="s">
        <v>407</v>
      </c>
      <c r="F8" s="52" t="s">
        <v>359</v>
      </c>
      <c r="G8" s="141" t="s">
        <v>408</v>
      </c>
      <c r="H8" s="73" t="s">
        <v>163</v>
      </c>
      <c r="I8" s="73" t="s">
        <v>587</v>
      </c>
      <c r="J8" s="73" t="s">
        <v>503</v>
      </c>
      <c r="K8" s="73" t="s">
        <v>165</v>
      </c>
    </row>
    <row r="9" spans="2:11" ht="12.75">
      <c r="B9" s="46" t="s">
        <v>420</v>
      </c>
      <c r="C9" s="45"/>
      <c r="D9" s="45"/>
      <c r="E9" s="45"/>
      <c r="F9" s="45"/>
      <c r="G9" s="45"/>
      <c r="H9" s="142">
        <f>H14+H152+H167+H175+H195+H229+H409+H458+H562+H570</f>
        <v>187327.30000000002</v>
      </c>
      <c r="I9" s="142">
        <f>I14+I152+I167+I175+I195+I229+I409+I458+I562+I570</f>
        <v>142430.7</v>
      </c>
      <c r="J9" s="142">
        <f aca="true" t="shared" si="0" ref="J9:J40">I9/H9*100</f>
        <v>76.03307152774849</v>
      </c>
      <c r="K9" s="142">
        <f aca="true" t="shared" si="1" ref="K9:K40">H9-I9</f>
        <v>44896.600000000006</v>
      </c>
    </row>
    <row r="10" spans="2:11" ht="12.75">
      <c r="B10" s="46" t="s">
        <v>418</v>
      </c>
      <c r="C10" s="45"/>
      <c r="D10" s="45"/>
      <c r="E10" s="45"/>
      <c r="F10" s="45"/>
      <c r="G10" s="45">
        <v>1</v>
      </c>
      <c r="H10" s="142">
        <f>H410</f>
        <v>2779</v>
      </c>
      <c r="I10" s="142">
        <f>I410</f>
        <v>1913.3999999999999</v>
      </c>
      <c r="J10" s="142">
        <f t="shared" si="0"/>
        <v>68.85210507376753</v>
      </c>
      <c r="K10" s="142">
        <f t="shared" si="1"/>
        <v>865.6000000000001</v>
      </c>
    </row>
    <row r="11" spans="2:11" ht="12.75">
      <c r="B11" s="46" t="s">
        <v>421</v>
      </c>
      <c r="C11" s="45"/>
      <c r="D11" s="45"/>
      <c r="E11" s="45"/>
      <c r="F11" s="45"/>
      <c r="G11" s="45">
        <v>2</v>
      </c>
      <c r="H11" s="142">
        <f>H15+H153+H168+H176+H196+H230+H411+H459+H563+H571</f>
        <v>79794.70000000001</v>
      </c>
      <c r="I11" s="142">
        <f>I15+I153+I168+I176+I196+I230+I411+I459+I563+I571</f>
        <v>61245.3</v>
      </c>
      <c r="J11" s="142">
        <f t="shared" si="0"/>
        <v>76.75359391037249</v>
      </c>
      <c r="K11" s="142">
        <f t="shared" si="1"/>
        <v>18549.40000000001</v>
      </c>
    </row>
    <row r="12" spans="2:11" ht="12.75">
      <c r="B12" s="46" t="s">
        <v>409</v>
      </c>
      <c r="C12" s="45"/>
      <c r="D12" s="45"/>
      <c r="E12" s="45"/>
      <c r="F12" s="45"/>
      <c r="G12" s="45">
        <v>3</v>
      </c>
      <c r="H12" s="142">
        <f>H16+H197+H231+H412+H460+H572</f>
        <v>95050.7</v>
      </c>
      <c r="I12" s="142">
        <f>I16+I197+I231+I412+I460+I572</f>
        <v>71490.8</v>
      </c>
      <c r="J12" s="142">
        <f t="shared" si="0"/>
        <v>75.21333351569216</v>
      </c>
      <c r="K12" s="142">
        <f t="shared" si="1"/>
        <v>23559.899999999994</v>
      </c>
    </row>
    <row r="13" spans="2:11" ht="12.75">
      <c r="B13" s="46" t="s">
        <v>410</v>
      </c>
      <c r="C13" s="45"/>
      <c r="D13" s="45"/>
      <c r="E13" s="45"/>
      <c r="F13" s="45"/>
      <c r="G13" s="45">
        <v>4</v>
      </c>
      <c r="H13" s="142">
        <f>H17+H154+H232+H413+H461</f>
        <v>9702.900000000001</v>
      </c>
      <c r="I13" s="142">
        <f>I17+I154+I232+I413+I461</f>
        <v>7781.200000000001</v>
      </c>
      <c r="J13" s="142">
        <f t="shared" si="0"/>
        <v>80.19458100155623</v>
      </c>
      <c r="K13" s="142">
        <f t="shared" si="1"/>
        <v>1921.7000000000007</v>
      </c>
    </row>
    <row r="14" spans="2:11" ht="12.75">
      <c r="B14" s="47" t="s">
        <v>200</v>
      </c>
      <c r="C14" s="48" t="s">
        <v>383</v>
      </c>
      <c r="D14" s="48"/>
      <c r="E14" s="48"/>
      <c r="F14" s="48"/>
      <c r="G14" s="48"/>
      <c r="H14" s="142">
        <f>H18+H24+H40+H56+H68+H74</f>
        <v>20889.699999999997</v>
      </c>
      <c r="I14" s="142">
        <f>I18+I24+I40+I56+I68+I74</f>
        <v>15940.3</v>
      </c>
      <c r="J14" s="142">
        <f t="shared" si="0"/>
        <v>76.30698382456427</v>
      </c>
      <c r="K14" s="142">
        <f t="shared" si="1"/>
        <v>4949.399999999998</v>
      </c>
    </row>
    <row r="15" spans="2:11" ht="12.75">
      <c r="B15" s="46" t="s">
        <v>421</v>
      </c>
      <c r="C15" s="45"/>
      <c r="D15" s="45"/>
      <c r="E15" s="45"/>
      <c r="F15" s="45"/>
      <c r="G15" s="45">
        <v>2</v>
      </c>
      <c r="H15" s="142">
        <f>H23+H29+H33+H36+H39+H45+H48+H51+H55+H61+H64+H67+H73+H83+H91+H99+H107+H111+H114+H117+H121+H124+H129+H135+H141+H146+H151</f>
        <v>19282.4</v>
      </c>
      <c r="I15" s="142">
        <f>I23+I29+I33+I36+I39+I45+I48+I51+I55+I61+I64+I67+I73+I83+I91+I99+I107+I111+I114+I117+I121+I124+I129+I135+I141+I146+I151</f>
        <v>14645.099999999999</v>
      </c>
      <c r="J15" s="142">
        <f t="shared" si="0"/>
        <v>75.95060780815665</v>
      </c>
      <c r="K15" s="142">
        <f t="shared" si="1"/>
        <v>4637.300000000003</v>
      </c>
    </row>
    <row r="16" spans="2:11" ht="12.75">
      <c r="B16" s="46" t="s">
        <v>409</v>
      </c>
      <c r="C16" s="45"/>
      <c r="D16" s="45"/>
      <c r="E16" s="45"/>
      <c r="F16" s="45"/>
      <c r="G16" s="45">
        <v>3</v>
      </c>
      <c r="H16" s="142">
        <f>H84+H87+H92+H95+H100+H103</f>
        <v>788.0999999999999</v>
      </c>
      <c r="I16" s="142">
        <f>I84+I87+I92+I95+I100+I103</f>
        <v>476</v>
      </c>
      <c r="J16" s="142">
        <f t="shared" si="0"/>
        <v>60.3984265956097</v>
      </c>
      <c r="K16" s="142">
        <f t="shared" si="1"/>
        <v>312.0999999999999</v>
      </c>
    </row>
    <row r="17" spans="2:11" ht="12.75">
      <c r="B17" s="46" t="s">
        <v>410</v>
      </c>
      <c r="C17" s="45"/>
      <c r="D17" s="45"/>
      <c r="E17" s="45"/>
      <c r="F17" s="45"/>
      <c r="G17" s="45">
        <v>4</v>
      </c>
      <c r="H17" s="142">
        <f>H79</f>
        <v>819.2</v>
      </c>
      <c r="I17" s="142">
        <f>I79</f>
        <v>819.2</v>
      </c>
      <c r="J17" s="142">
        <f t="shared" si="0"/>
        <v>100</v>
      </c>
      <c r="K17" s="142">
        <f t="shared" si="1"/>
        <v>0</v>
      </c>
    </row>
    <row r="18" spans="2:11" ht="25.5">
      <c r="B18" s="40" t="s">
        <v>21</v>
      </c>
      <c r="C18" s="49" t="s">
        <v>383</v>
      </c>
      <c r="D18" s="49" t="s">
        <v>384</v>
      </c>
      <c r="E18" s="49"/>
      <c r="F18" s="49"/>
      <c r="G18" s="49"/>
      <c r="H18" s="137">
        <f aca="true" t="shared" si="2" ref="H18:I22">H19</f>
        <v>940.5</v>
      </c>
      <c r="I18" s="137">
        <f t="shared" si="2"/>
        <v>785.9</v>
      </c>
      <c r="J18" s="137">
        <f t="shared" si="0"/>
        <v>83.5619351408825</v>
      </c>
      <c r="K18" s="137">
        <f t="shared" si="1"/>
        <v>154.60000000000002</v>
      </c>
    </row>
    <row r="19" spans="2:11" ht="12.75">
      <c r="B19" s="50" t="s">
        <v>422</v>
      </c>
      <c r="C19" s="49" t="s">
        <v>383</v>
      </c>
      <c r="D19" s="49" t="s">
        <v>384</v>
      </c>
      <c r="E19" s="49" t="s">
        <v>423</v>
      </c>
      <c r="F19" s="49"/>
      <c r="G19" s="49"/>
      <c r="H19" s="137">
        <f t="shared" si="2"/>
        <v>940.5</v>
      </c>
      <c r="I19" s="137">
        <f t="shared" si="2"/>
        <v>785.9</v>
      </c>
      <c r="J19" s="137">
        <f t="shared" si="0"/>
        <v>83.5619351408825</v>
      </c>
      <c r="K19" s="137">
        <f t="shared" si="1"/>
        <v>154.60000000000002</v>
      </c>
    </row>
    <row r="20" spans="2:11" ht="12.75">
      <c r="B20" s="40" t="s">
        <v>574</v>
      </c>
      <c r="C20" s="49" t="s">
        <v>383</v>
      </c>
      <c r="D20" s="49" t="s">
        <v>384</v>
      </c>
      <c r="E20" s="49" t="s">
        <v>424</v>
      </c>
      <c r="F20" s="49"/>
      <c r="G20" s="49"/>
      <c r="H20" s="137">
        <f t="shared" si="2"/>
        <v>940.5</v>
      </c>
      <c r="I20" s="137">
        <f t="shared" si="2"/>
        <v>785.9</v>
      </c>
      <c r="J20" s="137">
        <f t="shared" si="0"/>
        <v>83.5619351408825</v>
      </c>
      <c r="K20" s="137">
        <f t="shared" si="1"/>
        <v>154.60000000000002</v>
      </c>
    </row>
    <row r="21" spans="2:11" ht="38.25">
      <c r="B21" s="40" t="s">
        <v>425</v>
      </c>
      <c r="C21" s="49" t="s">
        <v>383</v>
      </c>
      <c r="D21" s="49" t="s">
        <v>384</v>
      </c>
      <c r="E21" s="49" t="s">
        <v>424</v>
      </c>
      <c r="F21" s="49" t="s">
        <v>120</v>
      </c>
      <c r="G21" s="49"/>
      <c r="H21" s="137">
        <f t="shared" si="2"/>
        <v>940.5</v>
      </c>
      <c r="I21" s="137">
        <f t="shared" si="2"/>
        <v>785.9</v>
      </c>
      <c r="J21" s="137">
        <f t="shared" si="0"/>
        <v>83.5619351408825</v>
      </c>
      <c r="K21" s="137">
        <f t="shared" si="1"/>
        <v>154.60000000000002</v>
      </c>
    </row>
    <row r="22" spans="2:11" ht="12.75">
      <c r="B22" s="40" t="s">
        <v>426</v>
      </c>
      <c r="C22" s="49" t="s">
        <v>383</v>
      </c>
      <c r="D22" s="49" t="s">
        <v>384</v>
      </c>
      <c r="E22" s="49" t="s">
        <v>424</v>
      </c>
      <c r="F22" s="49" t="s">
        <v>427</v>
      </c>
      <c r="G22" s="49"/>
      <c r="H22" s="137">
        <f t="shared" si="2"/>
        <v>940.5</v>
      </c>
      <c r="I22" s="137">
        <f t="shared" si="2"/>
        <v>785.9</v>
      </c>
      <c r="J22" s="137">
        <f t="shared" si="0"/>
        <v>83.5619351408825</v>
      </c>
      <c r="K22" s="137">
        <f t="shared" si="1"/>
        <v>154.60000000000002</v>
      </c>
    </row>
    <row r="23" spans="2:11" ht="12.75">
      <c r="B23" s="40" t="s">
        <v>421</v>
      </c>
      <c r="C23" s="49" t="s">
        <v>383</v>
      </c>
      <c r="D23" s="49" t="s">
        <v>384</v>
      </c>
      <c r="E23" s="49" t="s">
        <v>424</v>
      </c>
      <c r="F23" s="49" t="s">
        <v>427</v>
      </c>
      <c r="G23" s="49">
        <v>2</v>
      </c>
      <c r="H23" s="137">
        <v>940.5</v>
      </c>
      <c r="I23" s="137">
        <v>785.9</v>
      </c>
      <c r="J23" s="137">
        <f t="shared" si="0"/>
        <v>83.5619351408825</v>
      </c>
      <c r="K23" s="137">
        <f t="shared" si="1"/>
        <v>154.60000000000002</v>
      </c>
    </row>
    <row r="24" spans="2:11" ht="25.5">
      <c r="B24" s="50" t="s">
        <v>428</v>
      </c>
      <c r="C24" s="49" t="s">
        <v>383</v>
      </c>
      <c r="D24" s="49" t="s">
        <v>385</v>
      </c>
      <c r="E24" s="51"/>
      <c r="F24" s="49"/>
      <c r="G24" s="49"/>
      <c r="H24" s="137">
        <f>H25</f>
        <v>327.7</v>
      </c>
      <c r="I24" s="137">
        <f>I25</f>
        <v>248.7</v>
      </c>
      <c r="J24" s="137">
        <f t="shared" si="0"/>
        <v>75.89258468111078</v>
      </c>
      <c r="K24" s="137">
        <f t="shared" si="1"/>
        <v>79</v>
      </c>
    </row>
    <row r="25" spans="2:11" ht="12.75">
      <c r="B25" s="50" t="s">
        <v>422</v>
      </c>
      <c r="C25" s="49" t="s">
        <v>383</v>
      </c>
      <c r="D25" s="49" t="s">
        <v>385</v>
      </c>
      <c r="E25" s="51" t="s">
        <v>423</v>
      </c>
      <c r="F25" s="49"/>
      <c r="G25" s="49"/>
      <c r="H25" s="137">
        <f>H26+H30</f>
        <v>327.7</v>
      </c>
      <c r="I25" s="137">
        <f>I26+I30</f>
        <v>248.7</v>
      </c>
      <c r="J25" s="137">
        <f t="shared" si="0"/>
        <v>75.89258468111078</v>
      </c>
      <c r="K25" s="137">
        <f t="shared" si="1"/>
        <v>79</v>
      </c>
    </row>
    <row r="26" spans="2:11" ht="12.75">
      <c r="B26" s="40" t="s">
        <v>179</v>
      </c>
      <c r="C26" s="49" t="s">
        <v>383</v>
      </c>
      <c r="D26" s="49" t="s">
        <v>385</v>
      </c>
      <c r="E26" s="51" t="s">
        <v>429</v>
      </c>
      <c r="F26" s="49"/>
      <c r="G26" s="49"/>
      <c r="H26" s="137">
        <f aca="true" t="shared" si="3" ref="H26:I28">H27</f>
        <v>83.7</v>
      </c>
      <c r="I26" s="137">
        <f t="shared" si="3"/>
        <v>45.8</v>
      </c>
      <c r="J26" s="137">
        <f t="shared" si="0"/>
        <v>54.719235364396646</v>
      </c>
      <c r="K26" s="137">
        <f t="shared" si="1"/>
        <v>37.900000000000006</v>
      </c>
    </row>
    <row r="27" spans="2:11" ht="38.25">
      <c r="B27" s="40" t="s">
        <v>425</v>
      </c>
      <c r="C27" s="49" t="s">
        <v>383</v>
      </c>
      <c r="D27" s="49" t="s">
        <v>385</v>
      </c>
      <c r="E27" s="51" t="s">
        <v>429</v>
      </c>
      <c r="F27" s="49" t="s">
        <v>120</v>
      </c>
      <c r="G27" s="49"/>
      <c r="H27" s="137">
        <f t="shared" si="3"/>
        <v>83.7</v>
      </c>
      <c r="I27" s="137">
        <f t="shared" si="3"/>
        <v>45.8</v>
      </c>
      <c r="J27" s="137">
        <f t="shared" si="0"/>
        <v>54.719235364396646</v>
      </c>
      <c r="K27" s="137">
        <f t="shared" si="1"/>
        <v>37.900000000000006</v>
      </c>
    </row>
    <row r="28" spans="2:11" ht="12.75">
      <c r="B28" s="40" t="s">
        <v>426</v>
      </c>
      <c r="C28" s="49" t="s">
        <v>383</v>
      </c>
      <c r="D28" s="49" t="s">
        <v>385</v>
      </c>
      <c r="E28" s="51" t="s">
        <v>429</v>
      </c>
      <c r="F28" s="49" t="s">
        <v>427</v>
      </c>
      <c r="G28" s="49"/>
      <c r="H28" s="137">
        <f t="shared" si="3"/>
        <v>83.7</v>
      </c>
      <c r="I28" s="137">
        <f t="shared" si="3"/>
        <v>45.8</v>
      </c>
      <c r="J28" s="137">
        <f t="shared" si="0"/>
        <v>54.719235364396646</v>
      </c>
      <c r="K28" s="137">
        <f t="shared" si="1"/>
        <v>37.900000000000006</v>
      </c>
    </row>
    <row r="29" spans="2:11" ht="12.75">
      <c r="B29" s="40" t="s">
        <v>421</v>
      </c>
      <c r="C29" s="49" t="s">
        <v>383</v>
      </c>
      <c r="D29" s="49" t="s">
        <v>385</v>
      </c>
      <c r="E29" s="51" t="s">
        <v>429</v>
      </c>
      <c r="F29" s="49" t="s">
        <v>427</v>
      </c>
      <c r="G29" s="49">
        <v>2</v>
      </c>
      <c r="H29" s="137">
        <v>83.7</v>
      </c>
      <c r="I29" s="137">
        <v>45.8</v>
      </c>
      <c r="J29" s="137">
        <f t="shared" si="0"/>
        <v>54.719235364396646</v>
      </c>
      <c r="K29" s="137">
        <f t="shared" si="1"/>
        <v>37.900000000000006</v>
      </c>
    </row>
    <row r="30" spans="2:11" ht="12.75">
      <c r="B30" s="40" t="s">
        <v>430</v>
      </c>
      <c r="C30" s="49" t="s">
        <v>383</v>
      </c>
      <c r="D30" s="49" t="s">
        <v>385</v>
      </c>
      <c r="E30" s="51" t="s">
        <v>431</v>
      </c>
      <c r="F30" s="49"/>
      <c r="G30" s="49"/>
      <c r="H30" s="137">
        <f>H31+H34+H37</f>
        <v>244</v>
      </c>
      <c r="I30" s="137">
        <f>I31+I34+I37</f>
        <v>202.9</v>
      </c>
      <c r="J30" s="137">
        <f t="shared" si="0"/>
        <v>83.15573770491802</v>
      </c>
      <c r="K30" s="137">
        <f t="shared" si="1"/>
        <v>41.099999999999994</v>
      </c>
    </row>
    <row r="31" spans="2:11" ht="38.25">
      <c r="B31" s="40" t="s">
        <v>425</v>
      </c>
      <c r="C31" s="49" t="s">
        <v>383</v>
      </c>
      <c r="D31" s="49" t="s">
        <v>385</v>
      </c>
      <c r="E31" s="51" t="s">
        <v>431</v>
      </c>
      <c r="F31" s="49" t="s">
        <v>120</v>
      </c>
      <c r="G31" s="49"/>
      <c r="H31" s="137">
        <f>H32</f>
        <v>237.1</v>
      </c>
      <c r="I31" s="137">
        <f>I32</f>
        <v>198.8</v>
      </c>
      <c r="J31" s="137">
        <f t="shared" si="0"/>
        <v>83.84647827920709</v>
      </c>
      <c r="K31" s="137">
        <f t="shared" si="1"/>
        <v>38.29999999999998</v>
      </c>
    </row>
    <row r="32" spans="2:11" ht="12.75">
      <c r="B32" s="40" t="s">
        <v>426</v>
      </c>
      <c r="C32" s="49" t="s">
        <v>383</v>
      </c>
      <c r="D32" s="49" t="s">
        <v>385</v>
      </c>
      <c r="E32" s="51" t="s">
        <v>431</v>
      </c>
      <c r="F32" s="49" t="s">
        <v>427</v>
      </c>
      <c r="G32" s="49"/>
      <c r="H32" s="137">
        <f>H33</f>
        <v>237.1</v>
      </c>
      <c r="I32" s="137">
        <f>I33</f>
        <v>198.8</v>
      </c>
      <c r="J32" s="137">
        <f t="shared" si="0"/>
        <v>83.84647827920709</v>
      </c>
      <c r="K32" s="137">
        <f t="shared" si="1"/>
        <v>38.29999999999998</v>
      </c>
    </row>
    <row r="33" spans="2:11" ht="12.75">
      <c r="B33" s="40" t="s">
        <v>421</v>
      </c>
      <c r="C33" s="49" t="s">
        <v>383</v>
      </c>
      <c r="D33" s="49" t="s">
        <v>385</v>
      </c>
      <c r="E33" s="51" t="s">
        <v>431</v>
      </c>
      <c r="F33" s="49" t="s">
        <v>427</v>
      </c>
      <c r="G33" s="49">
        <v>2</v>
      </c>
      <c r="H33" s="137">
        <v>237.1</v>
      </c>
      <c r="I33" s="137">
        <v>198.8</v>
      </c>
      <c r="J33" s="137">
        <f t="shared" si="0"/>
        <v>83.84647827920709</v>
      </c>
      <c r="K33" s="137">
        <f t="shared" si="1"/>
        <v>38.29999999999998</v>
      </c>
    </row>
    <row r="34" spans="2:11" ht="12.75">
      <c r="B34" s="50" t="s">
        <v>432</v>
      </c>
      <c r="C34" s="49" t="s">
        <v>383</v>
      </c>
      <c r="D34" s="49" t="s">
        <v>385</v>
      </c>
      <c r="E34" s="51" t="s">
        <v>431</v>
      </c>
      <c r="F34" s="49" t="s">
        <v>433</v>
      </c>
      <c r="G34" s="49"/>
      <c r="H34" s="137">
        <f>H35</f>
        <v>6.8</v>
      </c>
      <c r="I34" s="137">
        <f>I35</f>
        <v>4.1</v>
      </c>
      <c r="J34" s="137">
        <f t="shared" si="0"/>
        <v>60.29411764705882</v>
      </c>
      <c r="K34" s="137">
        <f t="shared" si="1"/>
        <v>2.7</v>
      </c>
    </row>
    <row r="35" spans="2:11" ht="12.75">
      <c r="B35" s="50" t="s">
        <v>434</v>
      </c>
      <c r="C35" s="49" t="s">
        <v>383</v>
      </c>
      <c r="D35" s="49" t="s">
        <v>385</v>
      </c>
      <c r="E35" s="51" t="s">
        <v>431</v>
      </c>
      <c r="F35" s="49" t="s">
        <v>435</v>
      </c>
      <c r="G35" s="49"/>
      <c r="H35" s="137">
        <f>H36</f>
        <v>6.8</v>
      </c>
      <c r="I35" s="137">
        <f>I36</f>
        <v>4.1</v>
      </c>
      <c r="J35" s="137">
        <f t="shared" si="0"/>
        <v>60.29411764705882</v>
      </c>
      <c r="K35" s="137">
        <f t="shared" si="1"/>
        <v>2.7</v>
      </c>
    </row>
    <row r="36" spans="2:11" ht="12.75">
      <c r="B36" s="40" t="s">
        <v>421</v>
      </c>
      <c r="C36" s="49" t="s">
        <v>383</v>
      </c>
      <c r="D36" s="49" t="s">
        <v>385</v>
      </c>
      <c r="E36" s="51" t="s">
        <v>431</v>
      </c>
      <c r="F36" s="49" t="s">
        <v>435</v>
      </c>
      <c r="G36" s="49">
        <v>2</v>
      </c>
      <c r="H36" s="137">
        <v>6.8</v>
      </c>
      <c r="I36" s="137">
        <v>4.1</v>
      </c>
      <c r="J36" s="137">
        <f t="shared" si="0"/>
        <v>60.29411764705882</v>
      </c>
      <c r="K36" s="137">
        <f t="shared" si="1"/>
        <v>2.7</v>
      </c>
    </row>
    <row r="37" spans="2:11" ht="12.75">
      <c r="B37" s="50" t="s">
        <v>437</v>
      </c>
      <c r="C37" s="49" t="s">
        <v>383</v>
      </c>
      <c r="D37" s="49" t="s">
        <v>385</v>
      </c>
      <c r="E37" s="51" t="s">
        <v>431</v>
      </c>
      <c r="F37" s="49" t="s">
        <v>72</v>
      </c>
      <c r="G37" s="49"/>
      <c r="H37" s="137">
        <f>H38</f>
        <v>0.1</v>
      </c>
      <c r="I37" s="137">
        <f>I38</f>
        <v>0</v>
      </c>
      <c r="J37" s="137">
        <f t="shared" si="0"/>
        <v>0</v>
      </c>
      <c r="K37" s="137">
        <f t="shared" si="1"/>
        <v>0.1</v>
      </c>
    </row>
    <row r="38" spans="2:11" ht="12.75">
      <c r="B38" s="50" t="s">
        <v>438</v>
      </c>
      <c r="C38" s="49" t="s">
        <v>383</v>
      </c>
      <c r="D38" s="49" t="s">
        <v>385</v>
      </c>
      <c r="E38" s="51" t="s">
        <v>431</v>
      </c>
      <c r="F38" s="49" t="s">
        <v>439</v>
      </c>
      <c r="G38" s="49"/>
      <c r="H38" s="137">
        <f>H39</f>
        <v>0.1</v>
      </c>
      <c r="I38" s="137">
        <f>I39</f>
        <v>0</v>
      </c>
      <c r="J38" s="137">
        <f t="shared" si="0"/>
        <v>0</v>
      </c>
      <c r="K38" s="137">
        <f t="shared" si="1"/>
        <v>0.1</v>
      </c>
    </row>
    <row r="39" spans="2:11" ht="12.75">
      <c r="B39" s="40" t="s">
        <v>421</v>
      </c>
      <c r="C39" s="49" t="s">
        <v>383</v>
      </c>
      <c r="D39" s="49" t="s">
        <v>385</v>
      </c>
      <c r="E39" s="51" t="s">
        <v>431</v>
      </c>
      <c r="F39" s="49" t="s">
        <v>439</v>
      </c>
      <c r="G39" s="49">
        <v>2</v>
      </c>
      <c r="H39" s="137">
        <v>0.1</v>
      </c>
      <c r="I39" s="137">
        <v>0</v>
      </c>
      <c r="J39" s="137">
        <f t="shared" si="0"/>
        <v>0</v>
      </c>
      <c r="K39" s="137">
        <f t="shared" si="1"/>
        <v>0.1</v>
      </c>
    </row>
    <row r="40" spans="2:11" ht="25.5">
      <c r="B40" s="50" t="s">
        <v>436</v>
      </c>
      <c r="C40" s="49" t="s">
        <v>383</v>
      </c>
      <c r="D40" s="49" t="s">
        <v>386</v>
      </c>
      <c r="E40" s="51"/>
      <c r="F40" s="49"/>
      <c r="G40" s="49"/>
      <c r="H40" s="137">
        <f>H41+H52</f>
        <v>13970.499999999998</v>
      </c>
      <c r="I40" s="137">
        <f>I41+I52</f>
        <v>10743.699999999999</v>
      </c>
      <c r="J40" s="137">
        <f t="shared" si="0"/>
        <v>76.90275938584875</v>
      </c>
      <c r="K40" s="137">
        <f t="shared" si="1"/>
        <v>3226.7999999999993</v>
      </c>
    </row>
    <row r="41" spans="2:11" ht="12.75">
      <c r="B41" s="40" t="s">
        <v>422</v>
      </c>
      <c r="C41" s="49" t="s">
        <v>383</v>
      </c>
      <c r="D41" s="49" t="s">
        <v>386</v>
      </c>
      <c r="E41" s="51" t="s">
        <v>423</v>
      </c>
      <c r="F41" s="49"/>
      <c r="G41" s="49"/>
      <c r="H41" s="137">
        <f>H42</f>
        <v>13955.499999999998</v>
      </c>
      <c r="I41" s="137">
        <f>I42</f>
        <v>10743.699999999999</v>
      </c>
      <c r="J41" s="137">
        <f aca="true" t="shared" si="4" ref="J41:J72">I41/H41*100</f>
        <v>76.98541793558095</v>
      </c>
      <c r="K41" s="137">
        <f aca="true" t="shared" si="5" ref="K41:K72">H41-I41</f>
        <v>3211.7999999999993</v>
      </c>
    </row>
    <row r="42" spans="2:11" ht="12.75">
      <c r="B42" s="40" t="s">
        <v>430</v>
      </c>
      <c r="C42" s="49" t="s">
        <v>383</v>
      </c>
      <c r="D42" s="49" t="s">
        <v>386</v>
      </c>
      <c r="E42" s="51" t="s">
        <v>431</v>
      </c>
      <c r="F42" s="49"/>
      <c r="G42" s="49"/>
      <c r="H42" s="137">
        <f>H43+H46+H49</f>
        <v>13955.499999999998</v>
      </c>
      <c r="I42" s="137">
        <f>I43+I46+I49</f>
        <v>10743.699999999999</v>
      </c>
      <c r="J42" s="137">
        <f t="shared" si="4"/>
        <v>76.98541793558095</v>
      </c>
      <c r="K42" s="137">
        <f t="shared" si="5"/>
        <v>3211.7999999999993</v>
      </c>
    </row>
    <row r="43" spans="2:11" ht="38.25">
      <c r="B43" s="40" t="s">
        <v>425</v>
      </c>
      <c r="C43" s="49" t="s">
        <v>383</v>
      </c>
      <c r="D43" s="49" t="s">
        <v>386</v>
      </c>
      <c r="E43" s="51" t="s">
        <v>431</v>
      </c>
      <c r="F43" s="49" t="s">
        <v>120</v>
      </c>
      <c r="G43" s="49"/>
      <c r="H43" s="137">
        <f>H44</f>
        <v>11452.9</v>
      </c>
      <c r="I43" s="137">
        <f>I44</f>
        <v>8797.1</v>
      </c>
      <c r="J43" s="137">
        <f t="shared" si="4"/>
        <v>76.81111334247221</v>
      </c>
      <c r="K43" s="137">
        <f t="shared" si="5"/>
        <v>2655.7999999999993</v>
      </c>
    </row>
    <row r="44" spans="2:11" ht="12.75">
      <c r="B44" s="40" t="s">
        <v>426</v>
      </c>
      <c r="C44" s="49" t="s">
        <v>383</v>
      </c>
      <c r="D44" s="49" t="s">
        <v>386</v>
      </c>
      <c r="E44" s="51" t="s">
        <v>431</v>
      </c>
      <c r="F44" s="49" t="s">
        <v>427</v>
      </c>
      <c r="G44" s="49"/>
      <c r="H44" s="137">
        <f>H45</f>
        <v>11452.9</v>
      </c>
      <c r="I44" s="137">
        <f>I45</f>
        <v>8797.1</v>
      </c>
      <c r="J44" s="137">
        <f t="shared" si="4"/>
        <v>76.81111334247221</v>
      </c>
      <c r="K44" s="137">
        <f t="shared" si="5"/>
        <v>2655.7999999999993</v>
      </c>
    </row>
    <row r="45" spans="2:11" ht="12.75">
      <c r="B45" s="40" t="s">
        <v>421</v>
      </c>
      <c r="C45" s="49" t="s">
        <v>383</v>
      </c>
      <c r="D45" s="49" t="s">
        <v>386</v>
      </c>
      <c r="E45" s="51" t="s">
        <v>431</v>
      </c>
      <c r="F45" s="49" t="s">
        <v>427</v>
      </c>
      <c r="G45" s="49">
        <v>2</v>
      </c>
      <c r="H45" s="137">
        <v>11452.9</v>
      </c>
      <c r="I45" s="137">
        <v>8797.1</v>
      </c>
      <c r="J45" s="137">
        <f t="shared" si="4"/>
        <v>76.81111334247221</v>
      </c>
      <c r="K45" s="137">
        <f t="shared" si="5"/>
        <v>2655.7999999999993</v>
      </c>
    </row>
    <row r="46" spans="2:11" ht="12.75">
      <c r="B46" s="50" t="s">
        <v>432</v>
      </c>
      <c r="C46" s="49" t="s">
        <v>383</v>
      </c>
      <c r="D46" s="49" t="s">
        <v>386</v>
      </c>
      <c r="E46" s="51" t="s">
        <v>431</v>
      </c>
      <c r="F46" s="49" t="s">
        <v>433</v>
      </c>
      <c r="G46" s="49"/>
      <c r="H46" s="137">
        <f>H47</f>
        <v>2487.2</v>
      </c>
      <c r="I46" s="137">
        <f>I47</f>
        <v>1940.3</v>
      </c>
      <c r="J46" s="137">
        <f t="shared" si="4"/>
        <v>78.01141846252816</v>
      </c>
      <c r="K46" s="137">
        <f t="shared" si="5"/>
        <v>546.8999999999999</v>
      </c>
    </row>
    <row r="47" spans="2:11" ht="12.75">
      <c r="B47" s="50" t="s">
        <v>434</v>
      </c>
      <c r="C47" s="49" t="s">
        <v>383</v>
      </c>
      <c r="D47" s="49" t="s">
        <v>386</v>
      </c>
      <c r="E47" s="51" t="s">
        <v>431</v>
      </c>
      <c r="F47" s="49" t="s">
        <v>435</v>
      </c>
      <c r="G47" s="49"/>
      <c r="H47" s="137">
        <f>H48</f>
        <v>2487.2</v>
      </c>
      <c r="I47" s="137">
        <f>I48</f>
        <v>1940.3</v>
      </c>
      <c r="J47" s="137">
        <f t="shared" si="4"/>
        <v>78.01141846252816</v>
      </c>
      <c r="K47" s="137">
        <f t="shared" si="5"/>
        <v>546.8999999999999</v>
      </c>
    </row>
    <row r="48" spans="2:11" ht="12.75">
      <c r="B48" s="40" t="s">
        <v>421</v>
      </c>
      <c r="C48" s="49" t="s">
        <v>383</v>
      </c>
      <c r="D48" s="49" t="s">
        <v>386</v>
      </c>
      <c r="E48" s="51" t="s">
        <v>431</v>
      </c>
      <c r="F48" s="49" t="s">
        <v>435</v>
      </c>
      <c r="G48" s="49">
        <v>2</v>
      </c>
      <c r="H48" s="137">
        <v>2487.2</v>
      </c>
      <c r="I48" s="137">
        <v>1940.3</v>
      </c>
      <c r="J48" s="137">
        <f t="shared" si="4"/>
        <v>78.01141846252816</v>
      </c>
      <c r="K48" s="137">
        <f t="shared" si="5"/>
        <v>546.8999999999999</v>
      </c>
    </row>
    <row r="49" spans="2:11" ht="12.75">
      <c r="B49" s="50" t="s">
        <v>437</v>
      </c>
      <c r="C49" s="49" t="s">
        <v>383</v>
      </c>
      <c r="D49" s="49" t="s">
        <v>386</v>
      </c>
      <c r="E49" s="51" t="s">
        <v>431</v>
      </c>
      <c r="F49" s="49" t="s">
        <v>72</v>
      </c>
      <c r="G49" s="49"/>
      <c r="H49" s="137">
        <f>H50</f>
        <v>15.4</v>
      </c>
      <c r="I49" s="137">
        <f>I50</f>
        <v>6.3</v>
      </c>
      <c r="J49" s="137">
        <f t="shared" si="4"/>
        <v>40.90909090909091</v>
      </c>
      <c r="K49" s="137">
        <f t="shared" si="5"/>
        <v>9.100000000000001</v>
      </c>
    </row>
    <row r="50" spans="2:11" ht="12.75">
      <c r="B50" s="50" t="s">
        <v>438</v>
      </c>
      <c r="C50" s="49" t="s">
        <v>383</v>
      </c>
      <c r="D50" s="49" t="s">
        <v>386</v>
      </c>
      <c r="E50" s="51" t="s">
        <v>431</v>
      </c>
      <c r="F50" s="49" t="s">
        <v>439</v>
      </c>
      <c r="G50" s="49"/>
      <c r="H50" s="137">
        <f>H51</f>
        <v>15.4</v>
      </c>
      <c r="I50" s="137">
        <f>I51</f>
        <v>6.3</v>
      </c>
      <c r="J50" s="137">
        <f t="shared" si="4"/>
        <v>40.90909090909091</v>
      </c>
      <c r="K50" s="137">
        <f t="shared" si="5"/>
        <v>9.100000000000001</v>
      </c>
    </row>
    <row r="51" spans="2:11" ht="12.75">
      <c r="B51" s="40" t="s">
        <v>421</v>
      </c>
      <c r="C51" s="49" t="s">
        <v>383</v>
      </c>
      <c r="D51" s="49" t="s">
        <v>386</v>
      </c>
      <c r="E51" s="51" t="s">
        <v>431</v>
      </c>
      <c r="F51" s="49" t="s">
        <v>439</v>
      </c>
      <c r="G51" s="49">
        <v>2</v>
      </c>
      <c r="H51" s="137">
        <v>15.4</v>
      </c>
      <c r="I51" s="137">
        <v>6.3</v>
      </c>
      <c r="J51" s="137">
        <f t="shared" si="4"/>
        <v>40.90909090909091</v>
      </c>
      <c r="K51" s="137">
        <f t="shared" si="5"/>
        <v>9.100000000000001</v>
      </c>
    </row>
    <row r="52" spans="2:11" ht="25.5">
      <c r="B52" s="74" t="s">
        <v>609</v>
      </c>
      <c r="C52" s="49" t="s">
        <v>383</v>
      </c>
      <c r="D52" s="49" t="s">
        <v>386</v>
      </c>
      <c r="E52" s="49" t="s">
        <v>610</v>
      </c>
      <c r="F52" s="49"/>
      <c r="G52" s="49"/>
      <c r="H52" s="137">
        <f aca="true" t="shared" si="6" ref="H52:I54">H53</f>
        <v>15</v>
      </c>
      <c r="I52" s="137">
        <f t="shared" si="6"/>
        <v>0</v>
      </c>
      <c r="J52" s="137">
        <f t="shared" si="4"/>
        <v>0</v>
      </c>
      <c r="K52" s="137">
        <f t="shared" si="5"/>
        <v>15</v>
      </c>
    </row>
    <row r="53" spans="2:11" ht="25.5">
      <c r="B53" s="40" t="s">
        <v>611</v>
      </c>
      <c r="C53" s="49" t="s">
        <v>383</v>
      </c>
      <c r="D53" s="49" t="s">
        <v>386</v>
      </c>
      <c r="E53" s="49" t="s">
        <v>612</v>
      </c>
      <c r="F53" s="49"/>
      <c r="G53" s="49"/>
      <c r="H53" s="137">
        <f t="shared" si="6"/>
        <v>15</v>
      </c>
      <c r="I53" s="137">
        <f t="shared" si="6"/>
        <v>0</v>
      </c>
      <c r="J53" s="137">
        <f t="shared" si="4"/>
        <v>0</v>
      </c>
      <c r="K53" s="137">
        <f t="shared" si="5"/>
        <v>15</v>
      </c>
    </row>
    <row r="54" spans="2:11" ht="12.75">
      <c r="B54" s="50" t="s">
        <v>432</v>
      </c>
      <c r="C54" s="49" t="s">
        <v>383</v>
      </c>
      <c r="D54" s="49" t="s">
        <v>386</v>
      </c>
      <c r="E54" s="49" t="s">
        <v>612</v>
      </c>
      <c r="F54" s="49" t="s">
        <v>433</v>
      </c>
      <c r="G54" s="49"/>
      <c r="H54" s="137">
        <f t="shared" si="6"/>
        <v>15</v>
      </c>
      <c r="I54" s="137">
        <f t="shared" si="6"/>
        <v>0</v>
      </c>
      <c r="J54" s="137">
        <f t="shared" si="4"/>
        <v>0</v>
      </c>
      <c r="K54" s="137">
        <f t="shared" si="5"/>
        <v>15</v>
      </c>
    </row>
    <row r="55" spans="2:11" ht="12.75">
      <c r="B55" s="40" t="s">
        <v>421</v>
      </c>
      <c r="C55" s="49" t="s">
        <v>383</v>
      </c>
      <c r="D55" s="49" t="s">
        <v>386</v>
      </c>
      <c r="E55" s="49" t="s">
        <v>612</v>
      </c>
      <c r="F55" s="49" t="s">
        <v>435</v>
      </c>
      <c r="G55" s="49" t="s">
        <v>414</v>
      </c>
      <c r="H55" s="137">
        <v>15</v>
      </c>
      <c r="I55" s="137">
        <v>0</v>
      </c>
      <c r="J55" s="137">
        <f t="shared" si="4"/>
        <v>0</v>
      </c>
      <c r="K55" s="137">
        <f t="shared" si="5"/>
        <v>15</v>
      </c>
    </row>
    <row r="56" spans="2:11" ht="25.5">
      <c r="B56" s="50" t="s">
        <v>22</v>
      </c>
      <c r="C56" s="49" t="s">
        <v>383</v>
      </c>
      <c r="D56" s="49" t="s">
        <v>387</v>
      </c>
      <c r="E56" s="49"/>
      <c r="F56" s="49"/>
      <c r="G56" s="49"/>
      <c r="H56" s="137">
        <f>H57</f>
        <v>2276</v>
      </c>
      <c r="I56" s="137">
        <f>I57</f>
        <v>1806.4999999999998</v>
      </c>
      <c r="J56" s="137">
        <f t="shared" si="4"/>
        <v>79.37170474516695</v>
      </c>
      <c r="K56" s="137">
        <f t="shared" si="5"/>
        <v>469.5000000000002</v>
      </c>
    </row>
    <row r="57" spans="2:11" ht="12.75">
      <c r="B57" s="40" t="s">
        <v>422</v>
      </c>
      <c r="C57" s="49" t="s">
        <v>383</v>
      </c>
      <c r="D57" s="49" t="s">
        <v>387</v>
      </c>
      <c r="E57" s="51" t="s">
        <v>423</v>
      </c>
      <c r="F57" s="49"/>
      <c r="G57" s="49"/>
      <c r="H57" s="137">
        <f>H58</f>
        <v>2276</v>
      </c>
      <c r="I57" s="137">
        <f>I58</f>
        <v>1806.4999999999998</v>
      </c>
      <c r="J57" s="137">
        <f t="shared" si="4"/>
        <v>79.37170474516695</v>
      </c>
      <c r="K57" s="137">
        <f t="shared" si="5"/>
        <v>469.5000000000002</v>
      </c>
    </row>
    <row r="58" spans="2:11" ht="12.75">
      <c r="B58" s="40" t="s">
        <v>430</v>
      </c>
      <c r="C58" s="49" t="s">
        <v>383</v>
      </c>
      <c r="D58" s="49" t="s">
        <v>387</v>
      </c>
      <c r="E58" s="51" t="s">
        <v>431</v>
      </c>
      <c r="F58" s="49"/>
      <c r="G58" s="49"/>
      <c r="H58" s="137">
        <f>H59+H62+H65</f>
        <v>2276</v>
      </c>
      <c r="I58" s="137">
        <f>I59+I62+I65</f>
        <v>1806.4999999999998</v>
      </c>
      <c r="J58" s="137">
        <f t="shared" si="4"/>
        <v>79.37170474516695</v>
      </c>
      <c r="K58" s="137">
        <f t="shared" si="5"/>
        <v>469.5000000000002</v>
      </c>
    </row>
    <row r="59" spans="2:11" ht="38.25">
      <c r="B59" s="40" t="s">
        <v>425</v>
      </c>
      <c r="C59" s="49" t="s">
        <v>383</v>
      </c>
      <c r="D59" s="49" t="s">
        <v>387</v>
      </c>
      <c r="E59" s="51" t="s">
        <v>431</v>
      </c>
      <c r="F59" s="49" t="s">
        <v>120</v>
      </c>
      <c r="G59" s="49"/>
      <c r="H59" s="137">
        <f>H60</f>
        <v>1983.4</v>
      </c>
      <c r="I59" s="137">
        <f>I60</f>
        <v>1642.1</v>
      </c>
      <c r="J59" s="137">
        <f t="shared" si="4"/>
        <v>82.79217505293938</v>
      </c>
      <c r="K59" s="137">
        <f t="shared" si="5"/>
        <v>341.3000000000002</v>
      </c>
    </row>
    <row r="60" spans="2:11" ht="12.75">
      <c r="B60" s="40" t="s">
        <v>426</v>
      </c>
      <c r="C60" s="49" t="s">
        <v>383</v>
      </c>
      <c r="D60" s="49" t="s">
        <v>387</v>
      </c>
      <c r="E60" s="51" t="s">
        <v>431</v>
      </c>
      <c r="F60" s="49" t="s">
        <v>427</v>
      </c>
      <c r="G60" s="49"/>
      <c r="H60" s="137">
        <f>H61</f>
        <v>1983.4</v>
      </c>
      <c r="I60" s="137">
        <f>I61</f>
        <v>1642.1</v>
      </c>
      <c r="J60" s="137">
        <f t="shared" si="4"/>
        <v>82.79217505293938</v>
      </c>
      <c r="K60" s="137">
        <f t="shared" si="5"/>
        <v>341.3000000000002</v>
      </c>
    </row>
    <row r="61" spans="2:11" ht="12.75">
      <c r="B61" s="40" t="s">
        <v>421</v>
      </c>
      <c r="C61" s="49" t="s">
        <v>383</v>
      </c>
      <c r="D61" s="49" t="s">
        <v>387</v>
      </c>
      <c r="E61" s="51" t="s">
        <v>431</v>
      </c>
      <c r="F61" s="49" t="s">
        <v>427</v>
      </c>
      <c r="G61" s="49">
        <v>2</v>
      </c>
      <c r="H61" s="137">
        <v>1983.4</v>
      </c>
      <c r="I61" s="137">
        <v>1642.1</v>
      </c>
      <c r="J61" s="137">
        <f t="shared" si="4"/>
        <v>82.79217505293938</v>
      </c>
      <c r="K61" s="137">
        <f t="shared" si="5"/>
        <v>341.3000000000002</v>
      </c>
    </row>
    <row r="62" spans="2:11" ht="12.75">
      <c r="B62" s="50" t="s">
        <v>432</v>
      </c>
      <c r="C62" s="49" t="s">
        <v>383</v>
      </c>
      <c r="D62" s="49" t="s">
        <v>387</v>
      </c>
      <c r="E62" s="51" t="s">
        <v>431</v>
      </c>
      <c r="F62" s="49" t="s">
        <v>433</v>
      </c>
      <c r="G62" s="49"/>
      <c r="H62" s="137">
        <f>H63</f>
        <v>291.6</v>
      </c>
      <c r="I62" s="137">
        <f>I63</f>
        <v>164.3</v>
      </c>
      <c r="J62" s="137">
        <f t="shared" si="4"/>
        <v>56.344307270233195</v>
      </c>
      <c r="K62" s="137">
        <f t="shared" si="5"/>
        <v>127.30000000000001</v>
      </c>
    </row>
    <row r="63" spans="2:11" ht="12.75">
      <c r="B63" s="50" t="s">
        <v>434</v>
      </c>
      <c r="C63" s="49" t="s">
        <v>383</v>
      </c>
      <c r="D63" s="49" t="s">
        <v>387</v>
      </c>
      <c r="E63" s="51" t="s">
        <v>431</v>
      </c>
      <c r="F63" s="49" t="s">
        <v>435</v>
      </c>
      <c r="G63" s="49"/>
      <c r="H63" s="137">
        <f>H64</f>
        <v>291.6</v>
      </c>
      <c r="I63" s="137">
        <f>I64</f>
        <v>164.3</v>
      </c>
      <c r="J63" s="137">
        <f t="shared" si="4"/>
        <v>56.344307270233195</v>
      </c>
      <c r="K63" s="137">
        <f t="shared" si="5"/>
        <v>127.30000000000001</v>
      </c>
    </row>
    <row r="64" spans="2:11" ht="12.75">
      <c r="B64" s="40" t="s">
        <v>421</v>
      </c>
      <c r="C64" s="49" t="s">
        <v>383</v>
      </c>
      <c r="D64" s="49" t="s">
        <v>387</v>
      </c>
      <c r="E64" s="51" t="s">
        <v>431</v>
      </c>
      <c r="F64" s="49" t="s">
        <v>435</v>
      </c>
      <c r="G64" s="49">
        <v>2</v>
      </c>
      <c r="H64" s="137">
        <v>291.6</v>
      </c>
      <c r="I64" s="137">
        <v>164.3</v>
      </c>
      <c r="J64" s="137">
        <f t="shared" si="4"/>
        <v>56.344307270233195</v>
      </c>
      <c r="K64" s="137">
        <f t="shared" si="5"/>
        <v>127.30000000000001</v>
      </c>
    </row>
    <row r="65" spans="2:11" ht="12.75">
      <c r="B65" s="50" t="s">
        <v>437</v>
      </c>
      <c r="C65" s="49" t="s">
        <v>383</v>
      </c>
      <c r="D65" s="49" t="s">
        <v>387</v>
      </c>
      <c r="E65" s="51" t="s">
        <v>431</v>
      </c>
      <c r="F65" s="49" t="s">
        <v>72</v>
      </c>
      <c r="G65" s="49"/>
      <c r="H65" s="137">
        <f>H66</f>
        <v>1</v>
      </c>
      <c r="I65" s="137">
        <f>I66</f>
        <v>0.1</v>
      </c>
      <c r="J65" s="137">
        <f t="shared" si="4"/>
        <v>10</v>
      </c>
      <c r="K65" s="137">
        <f t="shared" si="5"/>
        <v>0.9</v>
      </c>
    </row>
    <row r="66" spans="2:11" ht="12.75">
      <c r="B66" s="50" t="s">
        <v>438</v>
      </c>
      <c r="C66" s="49" t="s">
        <v>383</v>
      </c>
      <c r="D66" s="49" t="s">
        <v>387</v>
      </c>
      <c r="E66" s="51" t="s">
        <v>431</v>
      </c>
      <c r="F66" s="49" t="s">
        <v>439</v>
      </c>
      <c r="G66" s="49"/>
      <c r="H66" s="137">
        <f>H67</f>
        <v>1</v>
      </c>
      <c r="I66" s="137">
        <f>I67</f>
        <v>0.1</v>
      </c>
      <c r="J66" s="137">
        <f t="shared" si="4"/>
        <v>10</v>
      </c>
      <c r="K66" s="137">
        <f t="shared" si="5"/>
        <v>0.9</v>
      </c>
    </row>
    <row r="67" spans="2:11" ht="12.75">
      <c r="B67" s="40" t="s">
        <v>421</v>
      </c>
      <c r="C67" s="49" t="s">
        <v>383</v>
      </c>
      <c r="D67" s="49" t="s">
        <v>387</v>
      </c>
      <c r="E67" s="51" t="s">
        <v>431</v>
      </c>
      <c r="F67" s="49" t="s">
        <v>439</v>
      </c>
      <c r="G67" s="49">
        <v>2</v>
      </c>
      <c r="H67" s="137">
        <v>1</v>
      </c>
      <c r="I67" s="137">
        <v>0.1</v>
      </c>
      <c r="J67" s="137">
        <f t="shared" si="4"/>
        <v>10</v>
      </c>
      <c r="K67" s="137">
        <f t="shared" si="5"/>
        <v>0.9</v>
      </c>
    </row>
    <row r="68" spans="2:11" ht="12.75">
      <c r="B68" s="50" t="s">
        <v>201</v>
      </c>
      <c r="C68" s="49" t="s">
        <v>383</v>
      </c>
      <c r="D68" s="49" t="s">
        <v>364</v>
      </c>
      <c r="E68" s="51"/>
      <c r="F68" s="49"/>
      <c r="G68" s="49"/>
      <c r="H68" s="137">
        <f aca="true" t="shared" si="7" ref="H68:I72">H69</f>
        <v>25</v>
      </c>
      <c r="I68" s="137">
        <f t="shared" si="7"/>
        <v>0</v>
      </c>
      <c r="J68" s="137">
        <f t="shared" si="4"/>
        <v>0</v>
      </c>
      <c r="K68" s="137">
        <f t="shared" si="5"/>
        <v>25</v>
      </c>
    </row>
    <row r="69" spans="2:11" ht="12.75">
      <c r="B69" s="50" t="s">
        <v>422</v>
      </c>
      <c r="C69" s="49" t="s">
        <v>383</v>
      </c>
      <c r="D69" s="49" t="s">
        <v>364</v>
      </c>
      <c r="E69" s="51" t="s">
        <v>423</v>
      </c>
      <c r="F69" s="49"/>
      <c r="G69" s="49"/>
      <c r="H69" s="137">
        <f t="shared" si="7"/>
        <v>25</v>
      </c>
      <c r="I69" s="137">
        <f t="shared" si="7"/>
        <v>0</v>
      </c>
      <c r="J69" s="137">
        <f t="shared" si="4"/>
        <v>0</v>
      </c>
      <c r="K69" s="137">
        <f t="shared" si="5"/>
        <v>25</v>
      </c>
    </row>
    <row r="70" spans="2:11" ht="12.75">
      <c r="B70" s="50" t="s">
        <v>576</v>
      </c>
      <c r="C70" s="49" t="s">
        <v>383</v>
      </c>
      <c r="D70" s="49" t="s">
        <v>364</v>
      </c>
      <c r="E70" s="51" t="s">
        <v>144</v>
      </c>
      <c r="F70" s="49"/>
      <c r="G70" s="49"/>
      <c r="H70" s="137">
        <f t="shared" si="7"/>
        <v>25</v>
      </c>
      <c r="I70" s="137">
        <f t="shared" si="7"/>
        <v>0</v>
      </c>
      <c r="J70" s="137">
        <f t="shared" si="4"/>
        <v>0</v>
      </c>
      <c r="K70" s="137">
        <f t="shared" si="5"/>
        <v>25</v>
      </c>
    </row>
    <row r="71" spans="2:11" ht="12.75">
      <c r="B71" s="50" t="s">
        <v>437</v>
      </c>
      <c r="C71" s="49" t="s">
        <v>383</v>
      </c>
      <c r="D71" s="49" t="s">
        <v>364</v>
      </c>
      <c r="E71" s="51" t="s">
        <v>144</v>
      </c>
      <c r="F71" s="49" t="s">
        <v>72</v>
      </c>
      <c r="G71" s="49"/>
      <c r="H71" s="137">
        <f t="shared" si="7"/>
        <v>25</v>
      </c>
      <c r="I71" s="137">
        <f t="shared" si="7"/>
        <v>0</v>
      </c>
      <c r="J71" s="137">
        <f t="shared" si="4"/>
        <v>0</v>
      </c>
      <c r="K71" s="137">
        <f t="shared" si="5"/>
        <v>25</v>
      </c>
    </row>
    <row r="72" spans="2:11" ht="12.75">
      <c r="B72" s="50" t="s">
        <v>153</v>
      </c>
      <c r="C72" s="49" t="s">
        <v>383</v>
      </c>
      <c r="D72" s="49" t="s">
        <v>364</v>
      </c>
      <c r="E72" s="51" t="s">
        <v>144</v>
      </c>
      <c r="F72" s="49" t="s">
        <v>154</v>
      </c>
      <c r="G72" s="49"/>
      <c r="H72" s="137">
        <f t="shared" si="7"/>
        <v>25</v>
      </c>
      <c r="I72" s="137">
        <f t="shared" si="7"/>
        <v>0</v>
      </c>
      <c r="J72" s="137">
        <f t="shared" si="4"/>
        <v>0</v>
      </c>
      <c r="K72" s="137">
        <f t="shared" si="5"/>
        <v>25</v>
      </c>
    </row>
    <row r="73" spans="2:11" ht="12.75">
      <c r="B73" s="40" t="s">
        <v>421</v>
      </c>
      <c r="C73" s="49" t="s">
        <v>383</v>
      </c>
      <c r="D73" s="49" t="s">
        <v>364</v>
      </c>
      <c r="E73" s="51" t="s">
        <v>144</v>
      </c>
      <c r="F73" s="49" t="s">
        <v>154</v>
      </c>
      <c r="G73" s="49">
        <v>2</v>
      </c>
      <c r="H73" s="137">
        <v>25</v>
      </c>
      <c r="I73" s="137">
        <v>0</v>
      </c>
      <c r="J73" s="137">
        <f aca="true" t="shared" si="8" ref="J73:J104">I73/H73*100</f>
        <v>0</v>
      </c>
      <c r="K73" s="137">
        <f aca="true" t="shared" si="9" ref="K73:K104">H73-I73</f>
        <v>25</v>
      </c>
    </row>
    <row r="74" spans="2:11" ht="12.75">
      <c r="B74" s="50" t="s">
        <v>202</v>
      </c>
      <c r="C74" s="49" t="s">
        <v>383</v>
      </c>
      <c r="D74" s="49" t="s">
        <v>365</v>
      </c>
      <c r="E74" s="49"/>
      <c r="F74" s="49"/>
      <c r="G74" s="49"/>
      <c r="H74" s="137">
        <f>H75+H125+H130+H136+H147</f>
        <v>3350</v>
      </c>
      <c r="I74" s="137">
        <f>I75+I125+I130+I136+I147</f>
        <v>2355.5</v>
      </c>
      <c r="J74" s="137">
        <f t="shared" si="8"/>
        <v>70.3134328358209</v>
      </c>
      <c r="K74" s="137">
        <f t="shared" si="9"/>
        <v>994.5</v>
      </c>
    </row>
    <row r="75" spans="2:11" ht="12.75">
      <c r="B75" s="50" t="s">
        <v>422</v>
      </c>
      <c r="C75" s="49" t="s">
        <v>383</v>
      </c>
      <c r="D75" s="49" t="s">
        <v>365</v>
      </c>
      <c r="E75" s="51" t="s">
        <v>423</v>
      </c>
      <c r="F75" s="49"/>
      <c r="G75" s="49"/>
      <c r="H75" s="137">
        <f>H76+H80+H88+H96+H104+H108+H118</f>
        <v>3208.5</v>
      </c>
      <c r="I75" s="137">
        <f>I76+I80+I88+I96+I104+I108+I118</f>
        <v>2351.5</v>
      </c>
      <c r="J75" s="137">
        <f t="shared" si="8"/>
        <v>73.28969923640331</v>
      </c>
      <c r="K75" s="137">
        <f t="shared" si="9"/>
        <v>857</v>
      </c>
    </row>
    <row r="76" spans="2:11" ht="38.25">
      <c r="B76" s="50" t="s">
        <v>338</v>
      </c>
      <c r="C76" s="49" t="s">
        <v>383</v>
      </c>
      <c r="D76" s="49" t="s">
        <v>365</v>
      </c>
      <c r="E76" s="51" t="s">
        <v>339</v>
      </c>
      <c r="F76" s="49"/>
      <c r="G76" s="49"/>
      <c r="H76" s="137">
        <f>H77</f>
        <v>819.2</v>
      </c>
      <c r="I76" s="137">
        <f aca="true" t="shared" si="10" ref="H76:I78">I77</f>
        <v>819.2</v>
      </c>
      <c r="J76" s="137">
        <f t="shared" si="8"/>
        <v>100</v>
      </c>
      <c r="K76" s="137">
        <f t="shared" si="9"/>
        <v>0</v>
      </c>
    </row>
    <row r="77" spans="2:11" ht="25.5">
      <c r="B77" s="40" t="s">
        <v>473</v>
      </c>
      <c r="C77" s="49" t="s">
        <v>383</v>
      </c>
      <c r="D77" s="49" t="s">
        <v>365</v>
      </c>
      <c r="E77" s="51" t="s">
        <v>339</v>
      </c>
      <c r="F77" s="49" t="s">
        <v>474</v>
      </c>
      <c r="G77" s="49"/>
      <c r="H77" s="137">
        <f t="shared" si="10"/>
        <v>819.2</v>
      </c>
      <c r="I77" s="137">
        <f t="shared" si="10"/>
        <v>819.2</v>
      </c>
      <c r="J77" s="137">
        <f t="shared" si="8"/>
        <v>100</v>
      </c>
      <c r="K77" s="137">
        <f t="shared" si="9"/>
        <v>0</v>
      </c>
    </row>
    <row r="78" spans="2:11" ht="12.75">
      <c r="B78" s="40" t="s">
        <v>570</v>
      </c>
      <c r="C78" s="49" t="s">
        <v>383</v>
      </c>
      <c r="D78" s="49" t="s">
        <v>365</v>
      </c>
      <c r="E78" s="51" t="s">
        <v>339</v>
      </c>
      <c r="F78" s="49" t="s">
        <v>571</v>
      </c>
      <c r="G78" s="49"/>
      <c r="H78" s="137">
        <f t="shared" si="10"/>
        <v>819.2</v>
      </c>
      <c r="I78" s="137">
        <f t="shared" si="10"/>
        <v>819.2</v>
      </c>
      <c r="J78" s="137">
        <f t="shared" si="8"/>
        <v>100</v>
      </c>
      <c r="K78" s="137">
        <f t="shared" si="9"/>
        <v>0</v>
      </c>
    </row>
    <row r="79" spans="2:11" ht="12.75">
      <c r="B79" s="50" t="s">
        <v>410</v>
      </c>
      <c r="C79" s="49" t="s">
        <v>383</v>
      </c>
      <c r="D79" s="49" t="s">
        <v>365</v>
      </c>
      <c r="E79" s="51" t="s">
        <v>339</v>
      </c>
      <c r="F79" s="49" t="s">
        <v>571</v>
      </c>
      <c r="G79" s="49" t="s">
        <v>417</v>
      </c>
      <c r="H79" s="137">
        <v>819.2</v>
      </c>
      <c r="I79" s="137">
        <v>819.2</v>
      </c>
      <c r="J79" s="137">
        <f t="shared" si="8"/>
        <v>100</v>
      </c>
      <c r="K79" s="137">
        <f t="shared" si="9"/>
        <v>0</v>
      </c>
    </row>
    <row r="80" spans="2:11" ht="38.25">
      <c r="B80" s="50" t="s">
        <v>440</v>
      </c>
      <c r="C80" s="49" t="s">
        <v>383</v>
      </c>
      <c r="D80" s="49" t="s">
        <v>365</v>
      </c>
      <c r="E80" s="51" t="s">
        <v>441</v>
      </c>
      <c r="F80" s="49"/>
      <c r="G80" s="49"/>
      <c r="H80" s="137">
        <f>H81+H85</f>
        <v>261.9</v>
      </c>
      <c r="I80" s="137">
        <f>I81+I85</f>
        <v>146.3</v>
      </c>
      <c r="J80" s="137">
        <f t="shared" si="8"/>
        <v>55.86101565483009</v>
      </c>
      <c r="K80" s="137">
        <f t="shared" si="9"/>
        <v>115.59999999999997</v>
      </c>
    </row>
    <row r="81" spans="2:11" ht="38.25">
      <c r="B81" s="40" t="s">
        <v>425</v>
      </c>
      <c r="C81" s="49" t="s">
        <v>383</v>
      </c>
      <c r="D81" s="49" t="s">
        <v>365</v>
      </c>
      <c r="E81" s="51" t="s">
        <v>441</v>
      </c>
      <c r="F81" s="49" t="s">
        <v>120</v>
      </c>
      <c r="G81" s="49"/>
      <c r="H81" s="137">
        <f>H82</f>
        <v>251.79999999999998</v>
      </c>
      <c r="I81" s="137">
        <f>I82</f>
        <v>137.5</v>
      </c>
      <c r="J81" s="137">
        <f t="shared" si="8"/>
        <v>54.60683081810962</v>
      </c>
      <c r="K81" s="137">
        <f t="shared" si="9"/>
        <v>114.29999999999998</v>
      </c>
    </row>
    <row r="82" spans="2:11" ht="12.75">
      <c r="B82" s="40" t="s">
        <v>426</v>
      </c>
      <c r="C82" s="49" t="s">
        <v>383</v>
      </c>
      <c r="D82" s="49" t="s">
        <v>365</v>
      </c>
      <c r="E82" s="51" t="s">
        <v>441</v>
      </c>
      <c r="F82" s="49" t="s">
        <v>427</v>
      </c>
      <c r="G82" s="49"/>
      <c r="H82" s="137">
        <f>H83+H84</f>
        <v>251.79999999999998</v>
      </c>
      <c r="I82" s="137">
        <f>I83+I84</f>
        <v>137.5</v>
      </c>
      <c r="J82" s="137">
        <f t="shared" si="8"/>
        <v>54.60683081810962</v>
      </c>
      <c r="K82" s="137">
        <f t="shared" si="9"/>
        <v>114.29999999999998</v>
      </c>
    </row>
    <row r="83" spans="2:11" ht="12.75">
      <c r="B83" s="40" t="s">
        <v>421</v>
      </c>
      <c r="C83" s="49" t="s">
        <v>383</v>
      </c>
      <c r="D83" s="49" t="s">
        <v>365</v>
      </c>
      <c r="E83" s="51" t="s">
        <v>441</v>
      </c>
      <c r="F83" s="49" t="s">
        <v>427</v>
      </c>
      <c r="G83" s="49" t="s">
        <v>414</v>
      </c>
      <c r="H83" s="137">
        <v>11.7</v>
      </c>
      <c r="I83" s="137">
        <v>8.8</v>
      </c>
      <c r="J83" s="137">
        <f t="shared" si="8"/>
        <v>75.21367521367523</v>
      </c>
      <c r="K83" s="137">
        <f t="shared" si="9"/>
        <v>2.8999999999999986</v>
      </c>
    </row>
    <row r="84" spans="2:11" ht="12.75">
      <c r="B84" s="40" t="s">
        <v>409</v>
      </c>
      <c r="C84" s="49" t="s">
        <v>383</v>
      </c>
      <c r="D84" s="49" t="s">
        <v>365</v>
      </c>
      <c r="E84" s="51" t="s">
        <v>441</v>
      </c>
      <c r="F84" s="49" t="s">
        <v>427</v>
      </c>
      <c r="G84" s="49">
        <v>3</v>
      </c>
      <c r="H84" s="137">
        <v>240.1</v>
      </c>
      <c r="I84" s="137">
        <v>128.7</v>
      </c>
      <c r="J84" s="137">
        <f t="shared" si="8"/>
        <v>53.60266555601832</v>
      </c>
      <c r="K84" s="137">
        <f t="shared" si="9"/>
        <v>111.4</v>
      </c>
    </row>
    <row r="85" spans="2:11" ht="12.75">
      <c r="B85" s="50" t="s">
        <v>432</v>
      </c>
      <c r="C85" s="49" t="s">
        <v>383</v>
      </c>
      <c r="D85" s="49" t="s">
        <v>365</v>
      </c>
      <c r="E85" s="51" t="s">
        <v>441</v>
      </c>
      <c r="F85" s="49" t="s">
        <v>433</v>
      </c>
      <c r="G85" s="49"/>
      <c r="H85" s="137">
        <f>H86</f>
        <v>10.1</v>
      </c>
      <c r="I85" s="137">
        <f>I86</f>
        <v>8.8</v>
      </c>
      <c r="J85" s="137">
        <f t="shared" si="8"/>
        <v>87.12871287128714</v>
      </c>
      <c r="K85" s="137">
        <f t="shared" si="9"/>
        <v>1.299999999999999</v>
      </c>
    </row>
    <row r="86" spans="2:11" ht="12.75">
      <c r="B86" s="50" t="s">
        <v>434</v>
      </c>
      <c r="C86" s="49" t="s">
        <v>383</v>
      </c>
      <c r="D86" s="49" t="s">
        <v>365</v>
      </c>
      <c r="E86" s="51" t="s">
        <v>441</v>
      </c>
      <c r="F86" s="49" t="s">
        <v>435</v>
      </c>
      <c r="G86" s="49"/>
      <c r="H86" s="137">
        <f>H87</f>
        <v>10.1</v>
      </c>
      <c r="I86" s="137">
        <f>I87</f>
        <v>8.8</v>
      </c>
      <c r="J86" s="137">
        <f t="shared" si="8"/>
        <v>87.12871287128714</v>
      </c>
      <c r="K86" s="137">
        <f t="shared" si="9"/>
        <v>1.299999999999999</v>
      </c>
    </row>
    <row r="87" spans="2:11" ht="12.75">
      <c r="B87" s="40" t="s">
        <v>409</v>
      </c>
      <c r="C87" s="49" t="s">
        <v>383</v>
      </c>
      <c r="D87" s="49" t="s">
        <v>365</v>
      </c>
      <c r="E87" s="51" t="s">
        <v>441</v>
      </c>
      <c r="F87" s="49" t="s">
        <v>435</v>
      </c>
      <c r="G87" s="49">
        <v>3</v>
      </c>
      <c r="H87" s="137">
        <v>10.1</v>
      </c>
      <c r="I87" s="137">
        <v>8.8</v>
      </c>
      <c r="J87" s="137">
        <f t="shared" si="8"/>
        <v>87.12871287128714</v>
      </c>
      <c r="K87" s="137">
        <f t="shared" si="9"/>
        <v>1.299999999999999</v>
      </c>
    </row>
    <row r="88" spans="2:11" ht="38.25">
      <c r="B88" s="50" t="s">
        <v>442</v>
      </c>
      <c r="C88" s="49" t="s">
        <v>383</v>
      </c>
      <c r="D88" s="49" t="s">
        <v>365</v>
      </c>
      <c r="E88" s="51" t="s">
        <v>443</v>
      </c>
      <c r="F88" s="49"/>
      <c r="G88" s="49"/>
      <c r="H88" s="137">
        <f>H89+H93</f>
        <v>299.7</v>
      </c>
      <c r="I88" s="137">
        <f>I89+I93</f>
        <v>212.4</v>
      </c>
      <c r="J88" s="137">
        <f t="shared" si="8"/>
        <v>70.87087087087087</v>
      </c>
      <c r="K88" s="137">
        <f t="shared" si="9"/>
        <v>87.29999999999998</v>
      </c>
    </row>
    <row r="89" spans="2:11" ht="38.25">
      <c r="B89" s="40" t="s">
        <v>425</v>
      </c>
      <c r="C89" s="49" t="s">
        <v>383</v>
      </c>
      <c r="D89" s="49" t="s">
        <v>365</v>
      </c>
      <c r="E89" s="51" t="s">
        <v>443</v>
      </c>
      <c r="F89" s="49" t="s">
        <v>120</v>
      </c>
      <c r="G89" s="49"/>
      <c r="H89" s="137">
        <f>H90</f>
        <v>233.29999999999998</v>
      </c>
      <c r="I89" s="137">
        <f>I90</f>
        <v>184.9</v>
      </c>
      <c r="J89" s="137">
        <f t="shared" si="8"/>
        <v>79.25417916845264</v>
      </c>
      <c r="K89" s="137">
        <f t="shared" si="9"/>
        <v>48.39999999999998</v>
      </c>
    </row>
    <row r="90" spans="2:11" ht="12.75">
      <c r="B90" s="40" t="s">
        <v>426</v>
      </c>
      <c r="C90" s="49" t="s">
        <v>383</v>
      </c>
      <c r="D90" s="49" t="s">
        <v>365</v>
      </c>
      <c r="E90" s="51" t="s">
        <v>443</v>
      </c>
      <c r="F90" s="49" t="s">
        <v>427</v>
      </c>
      <c r="G90" s="49"/>
      <c r="H90" s="137">
        <f>H91+H92</f>
        <v>233.29999999999998</v>
      </c>
      <c r="I90" s="137">
        <f>I91+I92</f>
        <v>184.9</v>
      </c>
      <c r="J90" s="137">
        <f t="shared" si="8"/>
        <v>79.25417916845264</v>
      </c>
      <c r="K90" s="137">
        <f t="shared" si="9"/>
        <v>48.39999999999998</v>
      </c>
    </row>
    <row r="91" spans="2:11" ht="12.75">
      <c r="B91" s="40" t="s">
        <v>421</v>
      </c>
      <c r="C91" s="49" t="s">
        <v>383</v>
      </c>
      <c r="D91" s="49" t="s">
        <v>365</v>
      </c>
      <c r="E91" s="51" t="s">
        <v>443</v>
      </c>
      <c r="F91" s="49" t="s">
        <v>427</v>
      </c>
      <c r="G91" s="49" t="s">
        <v>414</v>
      </c>
      <c r="H91" s="137">
        <v>11.7</v>
      </c>
      <c r="I91" s="137">
        <v>8.4</v>
      </c>
      <c r="J91" s="137">
        <f t="shared" si="8"/>
        <v>71.79487179487181</v>
      </c>
      <c r="K91" s="137">
        <f t="shared" si="9"/>
        <v>3.299999999999999</v>
      </c>
    </row>
    <row r="92" spans="2:11" ht="12.75">
      <c r="B92" s="40" t="s">
        <v>409</v>
      </c>
      <c r="C92" s="49" t="s">
        <v>383</v>
      </c>
      <c r="D92" s="49" t="s">
        <v>365</v>
      </c>
      <c r="E92" s="51" t="s">
        <v>443</v>
      </c>
      <c r="F92" s="49" t="s">
        <v>427</v>
      </c>
      <c r="G92" s="49">
        <v>3</v>
      </c>
      <c r="H92" s="137">
        <v>221.6</v>
      </c>
      <c r="I92" s="137">
        <v>176.5</v>
      </c>
      <c r="J92" s="137">
        <f t="shared" si="8"/>
        <v>79.64801444043322</v>
      </c>
      <c r="K92" s="137">
        <f t="shared" si="9"/>
        <v>45.099999999999994</v>
      </c>
    </row>
    <row r="93" spans="2:11" ht="12.75">
      <c r="B93" s="50" t="s">
        <v>432</v>
      </c>
      <c r="C93" s="49" t="s">
        <v>383</v>
      </c>
      <c r="D93" s="49" t="s">
        <v>365</v>
      </c>
      <c r="E93" s="51" t="s">
        <v>443</v>
      </c>
      <c r="F93" s="49" t="s">
        <v>433</v>
      </c>
      <c r="G93" s="49"/>
      <c r="H93" s="137">
        <f>H94</f>
        <v>66.4</v>
      </c>
      <c r="I93" s="137">
        <f>I94</f>
        <v>27.5</v>
      </c>
      <c r="J93" s="137">
        <f t="shared" si="8"/>
        <v>41.41566265060241</v>
      </c>
      <c r="K93" s="137">
        <f t="shared" si="9"/>
        <v>38.900000000000006</v>
      </c>
    </row>
    <row r="94" spans="2:11" ht="12.75">
      <c r="B94" s="50" t="s">
        <v>434</v>
      </c>
      <c r="C94" s="49" t="s">
        <v>383</v>
      </c>
      <c r="D94" s="49" t="s">
        <v>365</v>
      </c>
      <c r="E94" s="51" t="s">
        <v>443</v>
      </c>
      <c r="F94" s="49" t="s">
        <v>435</v>
      </c>
      <c r="G94" s="49"/>
      <c r="H94" s="137">
        <f>H95</f>
        <v>66.4</v>
      </c>
      <c r="I94" s="137">
        <f>I95</f>
        <v>27.5</v>
      </c>
      <c r="J94" s="137">
        <f t="shared" si="8"/>
        <v>41.41566265060241</v>
      </c>
      <c r="K94" s="137">
        <f t="shared" si="9"/>
        <v>38.900000000000006</v>
      </c>
    </row>
    <row r="95" spans="2:11" ht="12.75">
      <c r="B95" s="40" t="s">
        <v>409</v>
      </c>
      <c r="C95" s="49" t="s">
        <v>383</v>
      </c>
      <c r="D95" s="49" t="s">
        <v>365</v>
      </c>
      <c r="E95" s="51" t="s">
        <v>443</v>
      </c>
      <c r="F95" s="49" t="s">
        <v>435</v>
      </c>
      <c r="G95" s="49">
        <v>3</v>
      </c>
      <c r="H95" s="137">
        <v>66.4</v>
      </c>
      <c r="I95" s="137">
        <v>27.5</v>
      </c>
      <c r="J95" s="137">
        <f t="shared" si="8"/>
        <v>41.41566265060241</v>
      </c>
      <c r="K95" s="137">
        <f t="shared" si="9"/>
        <v>38.900000000000006</v>
      </c>
    </row>
    <row r="96" spans="2:11" ht="25.5">
      <c r="B96" s="50" t="s">
        <v>444</v>
      </c>
      <c r="C96" s="49" t="s">
        <v>383</v>
      </c>
      <c r="D96" s="49" t="s">
        <v>365</v>
      </c>
      <c r="E96" s="51" t="s">
        <v>445</v>
      </c>
      <c r="F96" s="49"/>
      <c r="G96" s="49"/>
      <c r="H96" s="137">
        <f>H97+H101</f>
        <v>261.59999999999997</v>
      </c>
      <c r="I96" s="137">
        <f>I97+I101</f>
        <v>143.3</v>
      </c>
      <c r="J96" s="137">
        <f t="shared" si="8"/>
        <v>54.778287461773715</v>
      </c>
      <c r="K96" s="137">
        <f t="shared" si="9"/>
        <v>118.29999999999995</v>
      </c>
    </row>
    <row r="97" spans="2:11" ht="38.25">
      <c r="B97" s="40" t="s">
        <v>425</v>
      </c>
      <c r="C97" s="49" t="s">
        <v>383</v>
      </c>
      <c r="D97" s="49" t="s">
        <v>365</v>
      </c>
      <c r="E97" s="51" t="s">
        <v>445</v>
      </c>
      <c r="F97" s="49" t="s">
        <v>120</v>
      </c>
      <c r="G97" s="49"/>
      <c r="H97" s="137">
        <f>H98</f>
        <v>251.79999999999998</v>
      </c>
      <c r="I97" s="137">
        <f>I98</f>
        <v>138.5</v>
      </c>
      <c r="J97" s="137">
        <f t="shared" si="8"/>
        <v>55.003971405877685</v>
      </c>
      <c r="K97" s="137">
        <f t="shared" si="9"/>
        <v>113.29999999999998</v>
      </c>
    </row>
    <row r="98" spans="2:11" ht="12.75">
      <c r="B98" s="40" t="s">
        <v>426</v>
      </c>
      <c r="C98" s="49" t="s">
        <v>383</v>
      </c>
      <c r="D98" s="49" t="s">
        <v>365</v>
      </c>
      <c r="E98" s="51" t="s">
        <v>445</v>
      </c>
      <c r="F98" s="49" t="s">
        <v>427</v>
      </c>
      <c r="G98" s="49"/>
      <c r="H98" s="137">
        <f>H99+H100</f>
        <v>251.79999999999998</v>
      </c>
      <c r="I98" s="137">
        <f>I99+I100</f>
        <v>138.5</v>
      </c>
      <c r="J98" s="137">
        <f t="shared" si="8"/>
        <v>55.003971405877685</v>
      </c>
      <c r="K98" s="137">
        <f t="shared" si="9"/>
        <v>113.29999999999998</v>
      </c>
    </row>
    <row r="99" spans="2:11" ht="12.75">
      <c r="B99" s="40" t="s">
        <v>421</v>
      </c>
      <c r="C99" s="49" t="s">
        <v>383</v>
      </c>
      <c r="D99" s="49" t="s">
        <v>365</v>
      </c>
      <c r="E99" s="51" t="s">
        <v>445</v>
      </c>
      <c r="F99" s="49" t="s">
        <v>427</v>
      </c>
      <c r="G99" s="49" t="s">
        <v>414</v>
      </c>
      <c r="H99" s="137">
        <v>11.7</v>
      </c>
      <c r="I99" s="137">
        <v>8.8</v>
      </c>
      <c r="J99" s="137">
        <f t="shared" si="8"/>
        <v>75.21367521367523</v>
      </c>
      <c r="K99" s="137">
        <f t="shared" si="9"/>
        <v>2.8999999999999986</v>
      </c>
    </row>
    <row r="100" spans="2:11" ht="12.75">
      <c r="B100" s="40" t="s">
        <v>409</v>
      </c>
      <c r="C100" s="49" t="s">
        <v>383</v>
      </c>
      <c r="D100" s="49" t="s">
        <v>365</v>
      </c>
      <c r="E100" s="51" t="s">
        <v>445</v>
      </c>
      <c r="F100" s="49" t="s">
        <v>427</v>
      </c>
      <c r="G100" s="49">
        <v>3</v>
      </c>
      <c r="H100" s="137">
        <v>240.1</v>
      </c>
      <c r="I100" s="137">
        <v>129.7</v>
      </c>
      <c r="J100" s="137">
        <f t="shared" si="8"/>
        <v>54.019158683881706</v>
      </c>
      <c r="K100" s="137">
        <f t="shared" si="9"/>
        <v>110.4</v>
      </c>
    </row>
    <row r="101" spans="2:11" ht="12.75">
      <c r="B101" s="50" t="s">
        <v>432</v>
      </c>
      <c r="C101" s="49" t="s">
        <v>383</v>
      </c>
      <c r="D101" s="49" t="s">
        <v>365</v>
      </c>
      <c r="E101" s="51" t="s">
        <v>445</v>
      </c>
      <c r="F101" s="49" t="s">
        <v>433</v>
      </c>
      <c r="G101" s="49"/>
      <c r="H101" s="137">
        <f>H102</f>
        <v>9.8</v>
      </c>
      <c r="I101" s="137">
        <f>I102</f>
        <v>4.8</v>
      </c>
      <c r="J101" s="137">
        <f t="shared" si="8"/>
        <v>48.979591836734684</v>
      </c>
      <c r="K101" s="137">
        <f t="shared" si="9"/>
        <v>5.000000000000001</v>
      </c>
    </row>
    <row r="102" spans="2:11" ht="12.75">
      <c r="B102" s="50" t="s">
        <v>434</v>
      </c>
      <c r="C102" s="49" t="s">
        <v>383</v>
      </c>
      <c r="D102" s="49" t="s">
        <v>365</v>
      </c>
      <c r="E102" s="51" t="s">
        <v>445</v>
      </c>
      <c r="F102" s="49" t="s">
        <v>435</v>
      </c>
      <c r="G102" s="49"/>
      <c r="H102" s="137">
        <f>H103</f>
        <v>9.8</v>
      </c>
      <c r="I102" s="137">
        <f>I103</f>
        <v>4.8</v>
      </c>
      <c r="J102" s="137">
        <f t="shared" si="8"/>
        <v>48.979591836734684</v>
      </c>
      <c r="K102" s="137">
        <f t="shared" si="9"/>
        <v>5.000000000000001</v>
      </c>
    </row>
    <row r="103" spans="2:11" ht="12.75">
      <c r="B103" s="40" t="s">
        <v>409</v>
      </c>
      <c r="C103" s="49" t="s">
        <v>383</v>
      </c>
      <c r="D103" s="49" t="s">
        <v>365</v>
      </c>
      <c r="E103" s="51" t="s">
        <v>445</v>
      </c>
      <c r="F103" s="49" t="s">
        <v>435</v>
      </c>
      <c r="G103" s="49">
        <v>3</v>
      </c>
      <c r="H103" s="137">
        <v>9.8</v>
      </c>
      <c r="I103" s="137">
        <v>4.8</v>
      </c>
      <c r="J103" s="137">
        <f t="shared" si="8"/>
        <v>48.979591836734684</v>
      </c>
      <c r="K103" s="137">
        <f t="shared" si="9"/>
        <v>5.000000000000001</v>
      </c>
    </row>
    <row r="104" spans="2:11" ht="25.5">
      <c r="B104" s="40" t="s">
        <v>577</v>
      </c>
      <c r="C104" s="49" t="s">
        <v>383</v>
      </c>
      <c r="D104" s="49" t="s">
        <v>365</v>
      </c>
      <c r="E104" s="49" t="s">
        <v>446</v>
      </c>
      <c r="F104" s="49"/>
      <c r="G104" s="49"/>
      <c r="H104" s="137">
        <f aca="true" t="shared" si="11" ref="H104:I106">H105</f>
        <v>250</v>
      </c>
      <c r="I104" s="137">
        <f t="shared" si="11"/>
        <v>213.3</v>
      </c>
      <c r="J104" s="137">
        <f t="shared" si="8"/>
        <v>85.32000000000001</v>
      </c>
      <c r="K104" s="137">
        <f t="shared" si="9"/>
        <v>36.69999999999999</v>
      </c>
    </row>
    <row r="105" spans="2:11" ht="12.75">
      <c r="B105" s="50" t="s">
        <v>432</v>
      </c>
      <c r="C105" s="49" t="s">
        <v>383</v>
      </c>
      <c r="D105" s="49" t="s">
        <v>365</v>
      </c>
      <c r="E105" s="49" t="s">
        <v>446</v>
      </c>
      <c r="F105" s="49" t="s">
        <v>433</v>
      </c>
      <c r="G105" s="49"/>
      <c r="H105" s="137">
        <f t="shared" si="11"/>
        <v>250</v>
      </c>
      <c r="I105" s="137">
        <f t="shared" si="11"/>
        <v>213.3</v>
      </c>
      <c r="J105" s="137">
        <f aca="true" t="shared" si="12" ref="J105:J136">I105/H105*100</f>
        <v>85.32000000000001</v>
      </c>
      <c r="K105" s="137">
        <f aca="true" t="shared" si="13" ref="K105:K136">H105-I105</f>
        <v>36.69999999999999</v>
      </c>
    </row>
    <row r="106" spans="2:11" ht="12.75">
      <c r="B106" s="50" t="s">
        <v>434</v>
      </c>
      <c r="C106" s="49" t="s">
        <v>383</v>
      </c>
      <c r="D106" s="49" t="s">
        <v>365</v>
      </c>
      <c r="E106" s="49" t="s">
        <v>446</v>
      </c>
      <c r="F106" s="49" t="s">
        <v>435</v>
      </c>
      <c r="G106" s="49"/>
      <c r="H106" s="137">
        <f t="shared" si="11"/>
        <v>250</v>
      </c>
      <c r="I106" s="137">
        <f t="shared" si="11"/>
        <v>213.3</v>
      </c>
      <c r="J106" s="137">
        <f t="shared" si="12"/>
        <v>85.32000000000001</v>
      </c>
      <c r="K106" s="137">
        <f t="shared" si="13"/>
        <v>36.69999999999999</v>
      </c>
    </row>
    <row r="107" spans="2:11" ht="12.75">
      <c r="B107" s="40" t="s">
        <v>421</v>
      </c>
      <c r="C107" s="49" t="s">
        <v>383</v>
      </c>
      <c r="D107" s="49" t="s">
        <v>365</v>
      </c>
      <c r="E107" s="49" t="s">
        <v>446</v>
      </c>
      <c r="F107" s="49" t="s">
        <v>435</v>
      </c>
      <c r="G107" s="49">
        <v>2</v>
      </c>
      <c r="H107" s="137">
        <v>250</v>
      </c>
      <c r="I107" s="137">
        <v>213.3</v>
      </c>
      <c r="J107" s="137">
        <f t="shared" si="12"/>
        <v>85.32000000000001</v>
      </c>
      <c r="K107" s="137">
        <f t="shared" si="13"/>
        <v>36.69999999999999</v>
      </c>
    </row>
    <row r="108" spans="2:11" ht="25.5">
      <c r="B108" s="40" t="s">
        <v>578</v>
      </c>
      <c r="C108" s="49" t="s">
        <v>383</v>
      </c>
      <c r="D108" s="49" t="s">
        <v>365</v>
      </c>
      <c r="E108" s="49" t="s">
        <v>447</v>
      </c>
      <c r="F108" s="49"/>
      <c r="G108" s="49"/>
      <c r="H108" s="137">
        <f>H109+H113+H115</f>
        <v>275.1</v>
      </c>
      <c r="I108" s="137">
        <f>I109+I113+I115</f>
        <v>210.9</v>
      </c>
      <c r="J108" s="137">
        <f t="shared" si="12"/>
        <v>76.66303162486369</v>
      </c>
      <c r="K108" s="137">
        <f t="shared" si="13"/>
        <v>64.20000000000002</v>
      </c>
    </row>
    <row r="109" spans="2:11" ht="38.25">
      <c r="B109" s="40" t="s">
        <v>425</v>
      </c>
      <c r="C109" s="49" t="s">
        <v>383</v>
      </c>
      <c r="D109" s="49" t="s">
        <v>365</v>
      </c>
      <c r="E109" s="49" t="s">
        <v>447</v>
      </c>
      <c r="F109" s="49" t="s">
        <v>120</v>
      </c>
      <c r="G109" s="49"/>
      <c r="H109" s="137">
        <f>H110</f>
        <v>113</v>
      </c>
      <c r="I109" s="137">
        <f>I110</f>
        <v>104.2</v>
      </c>
      <c r="J109" s="137">
        <f t="shared" si="12"/>
        <v>92.21238938053098</v>
      </c>
      <c r="K109" s="137">
        <f t="shared" si="13"/>
        <v>8.799999999999997</v>
      </c>
    </row>
    <row r="110" spans="2:11" ht="12.75">
      <c r="B110" s="40" t="s">
        <v>426</v>
      </c>
      <c r="C110" s="49" t="s">
        <v>383</v>
      </c>
      <c r="D110" s="49" t="s">
        <v>365</v>
      </c>
      <c r="E110" s="49" t="s">
        <v>447</v>
      </c>
      <c r="F110" s="49" t="s">
        <v>427</v>
      </c>
      <c r="G110" s="49"/>
      <c r="H110" s="137">
        <f>H111</f>
        <v>113</v>
      </c>
      <c r="I110" s="137">
        <f>I111</f>
        <v>104.2</v>
      </c>
      <c r="J110" s="137">
        <f t="shared" si="12"/>
        <v>92.21238938053098</v>
      </c>
      <c r="K110" s="137">
        <f t="shared" si="13"/>
        <v>8.799999999999997</v>
      </c>
    </row>
    <row r="111" spans="2:11" ht="12.75">
      <c r="B111" s="40" t="s">
        <v>421</v>
      </c>
      <c r="C111" s="49" t="s">
        <v>383</v>
      </c>
      <c r="D111" s="49" t="s">
        <v>365</v>
      </c>
      <c r="E111" s="49" t="s">
        <v>447</v>
      </c>
      <c r="F111" s="49" t="s">
        <v>427</v>
      </c>
      <c r="G111" s="49">
        <v>2</v>
      </c>
      <c r="H111" s="137">
        <v>113</v>
      </c>
      <c r="I111" s="137">
        <v>104.2</v>
      </c>
      <c r="J111" s="137">
        <f t="shared" si="12"/>
        <v>92.21238938053098</v>
      </c>
      <c r="K111" s="137">
        <f t="shared" si="13"/>
        <v>8.799999999999997</v>
      </c>
    </row>
    <row r="112" spans="2:11" ht="12.75">
      <c r="B112" s="50" t="s">
        <v>432</v>
      </c>
      <c r="C112" s="49" t="s">
        <v>383</v>
      </c>
      <c r="D112" s="49" t="s">
        <v>365</v>
      </c>
      <c r="E112" s="49" t="s">
        <v>447</v>
      </c>
      <c r="F112" s="49" t="s">
        <v>433</v>
      </c>
      <c r="G112" s="49"/>
      <c r="H112" s="137">
        <f>H113</f>
        <v>40.4</v>
      </c>
      <c r="I112" s="137">
        <f>I113</f>
        <v>13.7</v>
      </c>
      <c r="J112" s="137">
        <f t="shared" si="12"/>
        <v>33.91089108910891</v>
      </c>
      <c r="K112" s="137">
        <f t="shared" si="13"/>
        <v>26.7</v>
      </c>
    </row>
    <row r="113" spans="2:11" ht="12.75">
      <c r="B113" s="50" t="s">
        <v>434</v>
      </c>
      <c r="C113" s="49" t="s">
        <v>383</v>
      </c>
      <c r="D113" s="49" t="s">
        <v>365</v>
      </c>
      <c r="E113" s="49" t="s">
        <v>447</v>
      </c>
      <c r="F113" s="49" t="s">
        <v>435</v>
      </c>
      <c r="G113" s="49"/>
      <c r="H113" s="137">
        <f>H114</f>
        <v>40.4</v>
      </c>
      <c r="I113" s="137">
        <f>I114</f>
        <v>13.7</v>
      </c>
      <c r="J113" s="137">
        <f t="shared" si="12"/>
        <v>33.91089108910891</v>
      </c>
      <c r="K113" s="137">
        <f t="shared" si="13"/>
        <v>26.7</v>
      </c>
    </row>
    <row r="114" spans="2:11" ht="12.75">
      <c r="B114" s="40" t="s">
        <v>421</v>
      </c>
      <c r="C114" s="49" t="s">
        <v>383</v>
      </c>
      <c r="D114" s="49" t="s">
        <v>365</v>
      </c>
      <c r="E114" s="49" t="s">
        <v>447</v>
      </c>
      <c r="F114" s="49" t="s">
        <v>435</v>
      </c>
      <c r="G114" s="49">
        <v>2</v>
      </c>
      <c r="H114" s="137">
        <v>40.4</v>
      </c>
      <c r="I114" s="137">
        <v>13.7</v>
      </c>
      <c r="J114" s="137">
        <f t="shared" si="12"/>
        <v>33.91089108910891</v>
      </c>
      <c r="K114" s="137">
        <f t="shared" si="13"/>
        <v>26.7</v>
      </c>
    </row>
    <row r="115" spans="2:11" ht="12.75">
      <c r="B115" s="50" t="s">
        <v>437</v>
      </c>
      <c r="C115" s="49" t="s">
        <v>383</v>
      </c>
      <c r="D115" s="49" t="s">
        <v>365</v>
      </c>
      <c r="E115" s="49" t="s">
        <v>447</v>
      </c>
      <c r="F115" s="49" t="s">
        <v>72</v>
      </c>
      <c r="G115" s="49"/>
      <c r="H115" s="137">
        <f>H116</f>
        <v>121.7</v>
      </c>
      <c r="I115" s="137">
        <f>I116</f>
        <v>93</v>
      </c>
      <c r="J115" s="137">
        <f t="shared" si="12"/>
        <v>76.41741988496302</v>
      </c>
      <c r="K115" s="137">
        <f t="shared" si="13"/>
        <v>28.700000000000003</v>
      </c>
    </row>
    <row r="116" spans="2:11" ht="12.75">
      <c r="B116" s="40" t="s">
        <v>448</v>
      </c>
      <c r="C116" s="49" t="s">
        <v>383</v>
      </c>
      <c r="D116" s="49" t="s">
        <v>365</v>
      </c>
      <c r="E116" s="49" t="s">
        <v>447</v>
      </c>
      <c r="F116" s="49" t="s">
        <v>449</v>
      </c>
      <c r="G116" s="49"/>
      <c r="H116" s="137">
        <f>H117</f>
        <v>121.7</v>
      </c>
      <c r="I116" s="137">
        <f>I117</f>
        <v>93</v>
      </c>
      <c r="J116" s="137">
        <f t="shared" si="12"/>
        <v>76.41741988496302</v>
      </c>
      <c r="K116" s="137">
        <f t="shared" si="13"/>
        <v>28.700000000000003</v>
      </c>
    </row>
    <row r="117" spans="2:11" ht="12.75">
      <c r="B117" s="40" t="s">
        <v>421</v>
      </c>
      <c r="C117" s="49" t="s">
        <v>383</v>
      </c>
      <c r="D117" s="49" t="s">
        <v>365</v>
      </c>
      <c r="E117" s="49" t="s">
        <v>447</v>
      </c>
      <c r="F117" s="49" t="s">
        <v>449</v>
      </c>
      <c r="G117" s="49">
        <v>2</v>
      </c>
      <c r="H117" s="137">
        <v>121.7</v>
      </c>
      <c r="I117" s="137">
        <v>93</v>
      </c>
      <c r="J117" s="137">
        <f t="shared" si="12"/>
        <v>76.41741988496302</v>
      </c>
      <c r="K117" s="137">
        <f t="shared" si="13"/>
        <v>28.700000000000003</v>
      </c>
    </row>
    <row r="118" spans="2:11" ht="51">
      <c r="B118" s="40" t="s">
        <v>12</v>
      </c>
      <c r="C118" s="49" t="s">
        <v>383</v>
      </c>
      <c r="D118" s="49" t="s">
        <v>365</v>
      </c>
      <c r="E118" s="49" t="s">
        <v>302</v>
      </c>
      <c r="F118" s="49"/>
      <c r="G118" s="49"/>
      <c r="H118" s="137">
        <f>H119+H122</f>
        <v>1041</v>
      </c>
      <c r="I118" s="137">
        <f>I119+I122</f>
        <v>606.1</v>
      </c>
      <c r="J118" s="137">
        <f t="shared" si="12"/>
        <v>58.222862632084535</v>
      </c>
      <c r="K118" s="137">
        <f t="shared" si="13"/>
        <v>434.9</v>
      </c>
    </row>
    <row r="119" spans="2:11" ht="38.25">
      <c r="B119" s="40" t="s">
        <v>425</v>
      </c>
      <c r="C119" s="49" t="s">
        <v>383</v>
      </c>
      <c r="D119" s="49" t="s">
        <v>365</v>
      </c>
      <c r="E119" s="49" t="s">
        <v>302</v>
      </c>
      <c r="F119" s="49" t="s">
        <v>120</v>
      </c>
      <c r="G119" s="49"/>
      <c r="H119" s="137">
        <f>H120</f>
        <v>1024.5</v>
      </c>
      <c r="I119" s="137">
        <f>I120</f>
        <v>600.1</v>
      </c>
      <c r="J119" s="137">
        <f t="shared" si="12"/>
        <v>58.57491459248414</v>
      </c>
      <c r="K119" s="137">
        <f t="shared" si="13"/>
        <v>424.4</v>
      </c>
    </row>
    <row r="120" spans="2:11" ht="12.75">
      <c r="B120" s="40" t="s">
        <v>426</v>
      </c>
      <c r="C120" s="49" t="s">
        <v>383</v>
      </c>
      <c r="D120" s="49" t="s">
        <v>365</v>
      </c>
      <c r="E120" s="49" t="s">
        <v>302</v>
      </c>
      <c r="F120" s="49" t="s">
        <v>299</v>
      </c>
      <c r="G120" s="49"/>
      <c r="H120" s="137">
        <f>H121</f>
        <v>1024.5</v>
      </c>
      <c r="I120" s="137">
        <f>I121</f>
        <v>600.1</v>
      </c>
      <c r="J120" s="137">
        <f t="shared" si="12"/>
        <v>58.57491459248414</v>
      </c>
      <c r="K120" s="137">
        <f t="shared" si="13"/>
        <v>424.4</v>
      </c>
    </row>
    <row r="121" spans="2:11" ht="12.75">
      <c r="B121" s="40" t="s">
        <v>421</v>
      </c>
      <c r="C121" s="49" t="s">
        <v>383</v>
      </c>
      <c r="D121" s="49" t="s">
        <v>365</v>
      </c>
      <c r="E121" s="49" t="s">
        <v>302</v>
      </c>
      <c r="F121" s="49" t="s">
        <v>299</v>
      </c>
      <c r="G121" s="49" t="s">
        <v>414</v>
      </c>
      <c r="H121" s="137">
        <v>1024.5</v>
      </c>
      <c r="I121" s="137">
        <v>600.1</v>
      </c>
      <c r="J121" s="137">
        <f t="shared" si="12"/>
        <v>58.57491459248414</v>
      </c>
      <c r="K121" s="137">
        <f t="shared" si="13"/>
        <v>424.4</v>
      </c>
    </row>
    <row r="122" spans="2:11" ht="12.75">
      <c r="B122" s="50" t="s">
        <v>432</v>
      </c>
      <c r="C122" s="49" t="s">
        <v>383</v>
      </c>
      <c r="D122" s="49" t="s">
        <v>365</v>
      </c>
      <c r="E122" s="49" t="s">
        <v>302</v>
      </c>
      <c r="F122" s="49" t="s">
        <v>433</v>
      </c>
      <c r="G122" s="49"/>
      <c r="H122" s="137">
        <f>H123</f>
        <v>16.5</v>
      </c>
      <c r="I122" s="137">
        <f>I123</f>
        <v>6</v>
      </c>
      <c r="J122" s="137">
        <f t="shared" si="12"/>
        <v>36.36363636363637</v>
      </c>
      <c r="K122" s="137">
        <f t="shared" si="13"/>
        <v>10.5</v>
      </c>
    </row>
    <row r="123" spans="2:11" ht="12.75">
      <c r="B123" s="50" t="s">
        <v>434</v>
      </c>
      <c r="C123" s="49" t="s">
        <v>383</v>
      </c>
      <c r="D123" s="49" t="s">
        <v>365</v>
      </c>
      <c r="E123" s="49" t="s">
        <v>302</v>
      </c>
      <c r="F123" s="49" t="s">
        <v>435</v>
      </c>
      <c r="G123" s="49"/>
      <c r="H123" s="137">
        <f>H124</f>
        <v>16.5</v>
      </c>
      <c r="I123" s="137">
        <f>I124</f>
        <v>6</v>
      </c>
      <c r="J123" s="137">
        <f t="shared" si="12"/>
        <v>36.36363636363637</v>
      </c>
      <c r="K123" s="137">
        <f t="shared" si="13"/>
        <v>10.5</v>
      </c>
    </row>
    <row r="124" spans="2:11" ht="12.75">
      <c r="B124" s="40" t="s">
        <v>421</v>
      </c>
      <c r="C124" s="49" t="s">
        <v>383</v>
      </c>
      <c r="D124" s="49" t="s">
        <v>365</v>
      </c>
      <c r="E124" s="49" t="s">
        <v>302</v>
      </c>
      <c r="F124" s="49" t="s">
        <v>435</v>
      </c>
      <c r="G124" s="49" t="s">
        <v>414</v>
      </c>
      <c r="H124" s="137">
        <v>16.5</v>
      </c>
      <c r="I124" s="137">
        <v>6</v>
      </c>
      <c r="J124" s="137">
        <f t="shared" si="12"/>
        <v>36.36363636363637</v>
      </c>
      <c r="K124" s="137">
        <f t="shared" si="13"/>
        <v>10.5</v>
      </c>
    </row>
    <row r="125" spans="2:11" ht="38.25">
      <c r="B125" s="40" t="s">
        <v>262</v>
      </c>
      <c r="C125" s="49" t="s">
        <v>383</v>
      </c>
      <c r="D125" s="49" t="s">
        <v>365</v>
      </c>
      <c r="E125" s="49" t="s">
        <v>263</v>
      </c>
      <c r="F125" s="49"/>
      <c r="G125" s="49"/>
      <c r="H125" s="137">
        <f aca="true" t="shared" si="14" ref="H125:I128">H126</f>
        <v>100</v>
      </c>
      <c r="I125" s="137">
        <f t="shared" si="14"/>
        <v>0</v>
      </c>
      <c r="J125" s="137">
        <f t="shared" si="12"/>
        <v>0</v>
      </c>
      <c r="K125" s="137">
        <f t="shared" si="13"/>
        <v>100</v>
      </c>
    </row>
    <row r="126" spans="2:11" ht="38.25">
      <c r="B126" s="40" t="s">
        <v>264</v>
      </c>
      <c r="C126" s="49" t="s">
        <v>383</v>
      </c>
      <c r="D126" s="49" t="s">
        <v>365</v>
      </c>
      <c r="E126" s="49" t="s">
        <v>265</v>
      </c>
      <c r="F126" s="49"/>
      <c r="G126" s="49"/>
      <c r="H126" s="137">
        <f t="shared" si="14"/>
        <v>100</v>
      </c>
      <c r="I126" s="137">
        <f t="shared" si="14"/>
        <v>0</v>
      </c>
      <c r="J126" s="137">
        <f t="shared" si="12"/>
        <v>0</v>
      </c>
      <c r="K126" s="137">
        <f t="shared" si="13"/>
        <v>100</v>
      </c>
    </row>
    <row r="127" spans="2:11" ht="12.75">
      <c r="B127" s="50" t="s">
        <v>437</v>
      </c>
      <c r="C127" s="49" t="s">
        <v>383</v>
      </c>
      <c r="D127" s="49" t="s">
        <v>365</v>
      </c>
      <c r="E127" s="49" t="s">
        <v>265</v>
      </c>
      <c r="F127" s="49" t="s">
        <v>72</v>
      </c>
      <c r="G127" s="49"/>
      <c r="H127" s="137">
        <f t="shared" si="14"/>
        <v>100</v>
      </c>
      <c r="I127" s="137">
        <f t="shared" si="14"/>
        <v>0</v>
      </c>
      <c r="J127" s="137">
        <f t="shared" si="12"/>
        <v>0</v>
      </c>
      <c r="K127" s="137">
        <f t="shared" si="13"/>
        <v>100</v>
      </c>
    </row>
    <row r="128" spans="2:11" ht="12.75">
      <c r="B128" s="40" t="s">
        <v>448</v>
      </c>
      <c r="C128" s="49" t="s">
        <v>383</v>
      </c>
      <c r="D128" s="49" t="s">
        <v>365</v>
      </c>
      <c r="E128" s="49" t="s">
        <v>265</v>
      </c>
      <c r="F128" s="49" t="s">
        <v>449</v>
      </c>
      <c r="G128" s="49"/>
      <c r="H128" s="137">
        <f t="shared" si="14"/>
        <v>100</v>
      </c>
      <c r="I128" s="137">
        <f t="shared" si="14"/>
        <v>0</v>
      </c>
      <c r="J128" s="137">
        <f t="shared" si="12"/>
        <v>0</v>
      </c>
      <c r="K128" s="137">
        <f t="shared" si="13"/>
        <v>100</v>
      </c>
    </row>
    <row r="129" spans="2:11" ht="12.75">
      <c r="B129" s="40" t="s">
        <v>421</v>
      </c>
      <c r="C129" s="49" t="s">
        <v>383</v>
      </c>
      <c r="D129" s="49" t="s">
        <v>365</v>
      </c>
      <c r="E129" s="49" t="s">
        <v>265</v>
      </c>
      <c r="F129" s="49" t="s">
        <v>449</v>
      </c>
      <c r="G129" s="49">
        <v>2</v>
      </c>
      <c r="H129" s="137">
        <v>100</v>
      </c>
      <c r="I129" s="137">
        <v>0</v>
      </c>
      <c r="J129" s="137">
        <f t="shared" si="12"/>
        <v>0</v>
      </c>
      <c r="K129" s="137">
        <f t="shared" si="13"/>
        <v>100</v>
      </c>
    </row>
    <row r="130" spans="2:11" ht="25.5">
      <c r="B130" s="74" t="s">
        <v>266</v>
      </c>
      <c r="C130" s="49" t="s">
        <v>383</v>
      </c>
      <c r="D130" s="49" t="s">
        <v>365</v>
      </c>
      <c r="E130" s="49" t="s">
        <v>450</v>
      </c>
      <c r="F130" s="49"/>
      <c r="G130" s="49"/>
      <c r="H130" s="137">
        <f aca="true" t="shared" si="15" ref="H130:I134">H131</f>
        <v>36</v>
      </c>
      <c r="I130" s="137">
        <f t="shared" si="15"/>
        <v>0</v>
      </c>
      <c r="J130" s="137">
        <f t="shared" si="12"/>
        <v>0</v>
      </c>
      <c r="K130" s="137">
        <f t="shared" si="13"/>
        <v>36</v>
      </c>
    </row>
    <row r="131" spans="2:11" ht="25.5">
      <c r="B131" s="40" t="s">
        <v>267</v>
      </c>
      <c r="C131" s="49" t="s">
        <v>383</v>
      </c>
      <c r="D131" s="49" t="s">
        <v>365</v>
      </c>
      <c r="E131" s="49" t="s">
        <v>268</v>
      </c>
      <c r="F131" s="49"/>
      <c r="G131" s="49"/>
      <c r="H131" s="137">
        <f t="shared" si="15"/>
        <v>36</v>
      </c>
      <c r="I131" s="137">
        <f t="shared" si="15"/>
        <v>0</v>
      </c>
      <c r="J131" s="137">
        <f t="shared" si="12"/>
        <v>0</v>
      </c>
      <c r="K131" s="137">
        <f t="shared" si="13"/>
        <v>36</v>
      </c>
    </row>
    <row r="132" spans="2:11" ht="38.25">
      <c r="B132" s="40" t="s">
        <v>269</v>
      </c>
      <c r="C132" s="49" t="s">
        <v>383</v>
      </c>
      <c r="D132" s="49" t="s">
        <v>365</v>
      </c>
      <c r="E132" s="49" t="s">
        <v>270</v>
      </c>
      <c r="F132" s="48"/>
      <c r="G132" s="48"/>
      <c r="H132" s="137">
        <f t="shared" si="15"/>
        <v>36</v>
      </c>
      <c r="I132" s="137">
        <f t="shared" si="15"/>
        <v>0</v>
      </c>
      <c r="J132" s="137">
        <f t="shared" si="12"/>
        <v>0</v>
      </c>
      <c r="K132" s="137">
        <f t="shared" si="13"/>
        <v>36</v>
      </c>
    </row>
    <row r="133" spans="2:11" ht="12.75">
      <c r="B133" s="50" t="s">
        <v>432</v>
      </c>
      <c r="C133" s="49" t="s">
        <v>383</v>
      </c>
      <c r="D133" s="49" t="s">
        <v>365</v>
      </c>
      <c r="E133" s="49" t="s">
        <v>270</v>
      </c>
      <c r="F133" s="49" t="s">
        <v>433</v>
      </c>
      <c r="G133" s="49"/>
      <c r="H133" s="137">
        <f t="shared" si="15"/>
        <v>36</v>
      </c>
      <c r="I133" s="137">
        <f t="shared" si="15"/>
        <v>0</v>
      </c>
      <c r="J133" s="137">
        <f t="shared" si="12"/>
        <v>0</v>
      </c>
      <c r="K133" s="137">
        <f t="shared" si="13"/>
        <v>36</v>
      </c>
    </row>
    <row r="134" spans="2:11" ht="12.75">
      <c r="B134" s="50" t="s">
        <v>434</v>
      </c>
      <c r="C134" s="49" t="s">
        <v>383</v>
      </c>
      <c r="D134" s="49" t="s">
        <v>365</v>
      </c>
      <c r="E134" s="49" t="s">
        <v>270</v>
      </c>
      <c r="F134" s="49" t="s">
        <v>435</v>
      </c>
      <c r="G134" s="49"/>
      <c r="H134" s="137">
        <f t="shared" si="15"/>
        <v>36</v>
      </c>
      <c r="I134" s="137">
        <f t="shared" si="15"/>
        <v>0</v>
      </c>
      <c r="J134" s="137">
        <f t="shared" si="12"/>
        <v>0</v>
      </c>
      <c r="K134" s="137">
        <f t="shared" si="13"/>
        <v>36</v>
      </c>
    </row>
    <row r="135" spans="2:11" ht="12.75">
      <c r="B135" s="40" t="s">
        <v>421</v>
      </c>
      <c r="C135" s="49" t="s">
        <v>383</v>
      </c>
      <c r="D135" s="49" t="s">
        <v>365</v>
      </c>
      <c r="E135" s="49" t="s">
        <v>270</v>
      </c>
      <c r="F135" s="49" t="s">
        <v>435</v>
      </c>
      <c r="G135" s="49">
        <v>2</v>
      </c>
      <c r="H135" s="137">
        <v>36</v>
      </c>
      <c r="I135" s="137">
        <v>0</v>
      </c>
      <c r="J135" s="137">
        <f t="shared" si="12"/>
        <v>0</v>
      </c>
      <c r="K135" s="137">
        <f t="shared" si="13"/>
        <v>36</v>
      </c>
    </row>
    <row r="136" spans="2:11" ht="25.5">
      <c r="B136" s="40" t="s">
        <v>340</v>
      </c>
      <c r="C136" s="49" t="s">
        <v>383</v>
      </c>
      <c r="D136" s="49" t="s">
        <v>365</v>
      </c>
      <c r="E136" s="53" t="s">
        <v>463</v>
      </c>
      <c r="F136" s="52"/>
      <c r="G136" s="49"/>
      <c r="H136" s="137">
        <f>H137+H142</f>
        <v>4</v>
      </c>
      <c r="I136" s="137">
        <f>I137+I142</f>
        <v>4</v>
      </c>
      <c r="J136" s="137">
        <f t="shared" si="12"/>
        <v>100</v>
      </c>
      <c r="K136" s="137">
        <f t="shared" si="13"/>
        <v>0</v>
      </c>
    </row>
    <row r="137" spans="2:11" ht="38.25">
      <c r="B137" s="40" t="s">
        <v>341</v>
      </c>
      <c r="C137" s="49" t="s">
        <v>383</v>
      </c>
      <c r="D137" s="49" t="s">
        <v>365</v>
      </c>
      <c r="E137" s="53" t="s">
        <v>482</v>
      </c>
      <c r="F137" s="52"/>
      <c r="G137" s="49"/>
      <c r="H137" s="137">
        <f aca="true" t="shared" si="16" ref="H137:I140">H138</f>
        <v>3</v>
      </c>
      <c r="I137" s="137">
        <f t="shared" si="16"/>
        <v>3</v>
      </c>
      <c r="J137" s="137">
        <f aca="true" t="shared" si="17" ref="J137:J151">I137/H137*100</f>
        <v>100</v>
      </c>
      <c r="K137" s="137">
        <f aca="true" t="shared" si="18" ref="K137:K151">H137-I137</f>
        <v>0</v>
      </c>
    </row>
    <row r="138" spans="2:11" ht="38.25">
      <c r="B138" s="40" t="s">
        <v>342</v>
      </c>
      <c r="C138" s="49" t="s">
        <v>383</v>
      </c>
      <c r="D138" s="49" t="s">
        <v>365</v>
      </c>
      <c r="E138" s="53" t="s">
        <v>483</v>
      </c>
      <c r="F138" s="52"/>
      <c r="G138" s="49"/>
      <c r="H138" s="137">
        <f t="shared" si="16"/>
        <v>3</v>
      </c>
      <c r="I138" s="137">
        <f t="shared" si="16"/>
        <v>3</v>
      </c>
      <c r="J138" s="137">
        <f t="shared" si="17"/>
        <v>100</v>
      </c>
      <c r="K138" s="137">
        <f t="shared" si="18"/>
        <v>0</v>
      </c>
    </row>
    <row r="139" spans="2:11" ht="12.75">
      <c r="B139" s="50" t="s">
        <v>432</v>
      </c>
      <c r="C139" s="49" t="s">
        <v>383</v>
      </c>
      <c r="D139" s="49" t="s">
        <v>365</v>
      </c>
      <c r="E139" s="53" t="s">
        <v>483</v>
      </c>
      <c r="F139" s="49" t="s">
        <v>433</v>
      </c>
      <c r="G139" s="49"/>
      <c r="H139" s="137">
        <f t="shared" si="16"/>
        <v>3</v>
      </c>
      <c r="I139" s="137">
        <f t="shared" si="16"/>
        <v>3</v>
      </c>
      <c r="J139" s="137">
        <f t="shared" si="17"/>
        <v>100</v>
      </c>
      <c r="K139" s="137">
        <f t="shared" si="18"/>
        <v>0</v>
      </c>
    </row>
    <row r="140" spans="2:11" ht="12.75">
      <c r="B140" s="50" t="s">
        <v>434</v>
      </c>
      <c r="C140" s="49" t="s">
        <v>383</v>
      </c>
      <c r="D140" s="49" t="s">
        <v>365</v>
      </c>
      <c r="E140" s="53" t="s">
        <v>483</v>
      </c>
      <c r="F140" s="49" t="s">
        <v>435</v>
      </c>
      <c r="G140" s="49"/>
      <c r="H140" s="137">
        <f t="shared" si="16"/>
        <v>3</v>
      </c>
      <c r="I140" s="137">
        <f t="shared" si="16"/>
        <v>3</v>
      </c>
      <c r="J140" s="137">
        <f t="shared" si="17"/>
        <v>100</v>
      </c>
      <c r="K140" s="137">
        <f t="shared" si="18"/>
        <v>0</v>
      </c>
    </row>
    <row r="141" spans="2:11" ht="12.75">
      <c r="B141" s="40" t="s">
        <v>421</v>
      </c>
      <c r="C141" s="49" t="s">
        <v>383</v>
      </c>
      <c r="D141" s="49" t="s">
        <v>365</v>
      </c>
      <c r="E141" s="53" t="s">
        <v>483</v>
      </c>
      <c r="F141" s="49" t="s">
        <v>435</v>
      </c>
      <c r="G141" s="49">
        <v>2</v>
      </c>
      <c r="H141" s="137">
        <v>3</v>
      </c>
      <c r="I141" s="137">
        <v>3</v>
      </c>
      <c r="J141" s="137">
        <f t="shared" si="17"/>
        <v>100</v>
      </c>
      <c r="K141" s="137">
        <f t="shared" si="18"/>
        <v>0</v>
      </c>
    </row>
    <row r="142" spans="2:11" ht="38.25">
      <c r="B142" s="40" t="s">
        <v>343</v>
      </c>
      <c r="C142" s="49" t="s">
        <v>383</v>
      </c>
      <c r="D142" s="49" t="s">
        <v>365</v>
      </c>
      <c r="E142" s="53" t="s">
        <v>488</v>
      </c>
      <c r="F142" s="52"/>
      <c r="G142" s="49"/>
      <c r="H142" s="137">
        <f aca="true" t="shared" si="19" ref="H142:I145">H143</f>
        <v>1</v>
      </c>
      <c r="I142" s="137">
        <f t="shared" si="19"/>
        <v>1</v>
      </c>
      <c r="J142" s="137">
        <f t="shared" si="17"/>
        <v>100</v>
      </c>
      <c r="K142" s="137">
        <f t="shared" si="18"/>
        <v>0</v>
      </c>
    </row>
    <row r="143" spans="2:11" ht="38.25">
      <c r="B143" s="40" t="s">
        <v>344</v>
      </c>
      <c r="C143" s="49" t="s">
        <v>383</v>
      </c>
      <c r="D143" s="49" t="s">
        <v>365</v>
      </c>
      <c r="E143" s="53" t="s">
        <v>489</v>
      </c>
      <c r="F143" s="52"/>
      <c r="G143" s="49"/>
      <c r="H143" s="137">
        <f t="shared" si="19"/>
        <v>1</v>
      </c>
      <c r="I143" s="137">
        <f t="shared" si="19"/>
        <v>1</v>
      </c>
      <c r="J143" s="137">
        <f t="shared" si="17"/>
        <v>100</v>
      </c>
      <c r="K143" s="137">
        <f t="shared" si="18"/>
        <v>0</v>
      </c>
    </row>
    <row r="144" spans="2:11" ht="12.75">
      <c r="B144" s="50" t="s">
        <v>432</v>
      </c>
      <c r="C144" s="49" t="s">
        <v>383</v>
      </c>
      <c r="D144" s="49" t="s">
        <v>365</v>
      </c>
      <c r="E144" s="53" t="s">
        <v>489</v>
      </c>
      <c r="F144" s="49" t="s">
        <v>433</v>
      </c>
      <c r="G144" s="49"/>
      <c r="H144" s="137">
        <f t="shared" si="19"/>
        <v>1</v>
      </c>
      <c r="I144" s="137">
        <f t="shared" si="19"/>
        <v>1</v>
      </c>
      <c r="J144" s="137">
        <f t="shared" si="17"/>
        <v>100</v>
      </c>
      <c r="K144" s="137">
        <f t="shared" si="18"/>
        <v>0</v>
      </c>
    </row>
    <row r="145" spans="2:11" ht="12.75">
      <c r="B145" s="50" t="s">
        <v>434</v>
      </c>
      <c r="C145" s="49" t="s">
        <v>383</v>
      </c>
      <c r="D145" s="49" t="s">
        <v>365</v>
      </c>
      <c r="E145" s="53" t="s">
        <v>489</v>
      </c>
      <c r="F145" s="49" t="s">
        <v>435</v>
      </c>
      <c r="G145" s="49"/>
      <c r="H145" s="137">
        <f t="shared" si="19"/>
        <v>1</v>
      </c>
      <c r="I145" s="137">
        <f t="shared" si="19"/>
        <v>1</v>
      </c>
      <c r="J145" s="137">
        <f t="shared" si="17"/>
        <v>100</v>
      </c>
      <c r="K145" s="137">
        <f t="shared" si="18"/>
        <v>0</v>
      </c>
    </row>
    <row r="146" spans="2:11" ht="12.75">
      <c r="B146" s="40" t="s">
        <v>421</v>
      </c>
      <c r="C146" s="49" t="s">
        <v>383</v>
      </c>
      <c r="D146" s="49" t="s">
        <v>365</v>
      </c>
      <c r="E146" s="53" t="s">
        <v>489</v>
      </c>
      <c r="F146" s="49" t="s">
        <v>435</v>
      </c>
      <c r="G146" s="49">
        <v>2</v>
      </c>
      <c r="H146" s="137">
        <v>1</v>
      </c>
      <c r="I146" s="137">
        <v>1</v>
      </c>
      <c r="J146" s="137">
        <f t="shared" si="17"/>
        <v>100</v>
      </c>
      <c r="K146" s="137">
        <f t="shared" si="18"/>
        <v>0</v>
      </c>
    </row>
    <row r="147" spans="2:11" ht="25.5">
      <c r="B147" s="40" t="s">
        <v>345</v>
      </c>
      <c r="C147" s="49" t="s">
        <v>383</v>
      </c>
      <c r="D147" s="49" t="s">
        <v>365</v>
      </c>
      <c r="E147" s="68" t="s">
        <v>346</v>
      </c>
      <c r="F147" s="49"/>
      <c r="G147" s="49"/>
      <c r="H147" s="137">
        <f aca="true" t="shared" si="20" ref="H147:I150">H148</f>
        <v>1.5</v>
      </c>
      <c r="I147" s="137">
        <f t="shared" si="20"/>
        <v>0</v>
      </c>
      <c r="J147" s="137">
        <f t="shared" si="17"/>
        <v>0</v>
      </c>
      <c r="K147" s="137">
        <f t="shared" si="18"/>
        <v>1.5</v>
      </c>
    </row>
    <row r="148" spans="2:11" ht="38.25">
      <c r="B148" s="40" t="s">
        <v>347</v>
      </c>
      <c r="C148" s="49" t="s">
        <v>383</v>
      </c>
      <c r="D148" s="49" t="s">
        <v>365</v>
      </c>
      <c r="E148" s="68" t="s">
        <v>348</v>
      </c>
      <c r="F148" s="49"/>
      <c r="G148" s="49"/>
      <c r="H148" s="137">
        <f t="shared" si="20"/>
        <v>1.5</v>
      </c>
      <c r="I148" s="137">
        <f t="shared" si="20"/>
        <v>0</v>
      </c>
      <c r="J148" s="137">
        <f t="shared" si="17"/>
        <v>0</v>
      </c>
      <c r="K148" s="137">
        <f t="shared" si="18"/>
        <v>1.5</v>
      </c>
    </row>
    <row r="149" spans="2:11" ht="38.25">
      <c r="B149" s="67" t="s">
        <v>349</v>
      </c>
      <c r="C149" s="49" t="s">
        <v>383</v>
      </c>
      <c r="D149" s="49" t="s">
        <v>365</v>
      </c>
      <c r="E149" s="68" t="s">
        <v>350</v>
      </c>
      <c r="F149" s="68"/>
      <c r="G149" s="49"/>
      <c r="H149" s="137">
        <f t="shared" si="20"/>
        <v>1.5</v>
      </c>
      <c r="I149" s="137">
        <f t="shared" si="20"/>
        <v>0</v>
      </c>
      <c r="J149" s="137">
        <f t="shared" si="17"/>
        <v>0</v>
      </c>
      <c r="K149" s="137">
        <f t="shared" si="18"/>
        <v>1.5</v>
      </c>
    </row>
    <row r="150" spans="2:11" ht="12.75">
      <c r="B150" s="67" t="s">
        <v>351</v>
      </c>
      <c r="C150" s="49" t="s">
        <v>383</v>
      </c>
      <c r="D150" s="49" t="s">
        <v>365</v>
      </c>
      <c r="E150" s="68" t="s">
        <v>350</v>
      </c>
      <c r="F150" s="68" t="s">
        <v>435</v>
      </c>
      <c r="G150" s="49"/>
      <c r="H150" s="137">
        <f t="shared" si="20"/>
        <v>1.5</v>
      </c>
      <c r="I150" s="137">
        <f t="shared" si="20"/>
        <v>0</v>
      </c>
      <c r="J150" s="137">
        <f t="shared" si="17"/>
        <v>0</v>
      </c>
      <c r="K150" s="137">
        <f t="shared" si="18"/>
        <v>1.5</v>
      </c>
    </row>
    <row r="151" spans="2:11" ht="12.75">
      <c r="B151" s="40" t="s">
        <v>421</v>
      </c>
      <c r="C151" s="49" t="s">
        <v>383</v>
      </c>
      <c r="D151" s="49" t="s">
        <v>365</v>
      </c>
      <c r="E151" s="68" t="s">
        <v>350</v>
      </c>
      <c r="F151" s="68" t="s">
        <v>435</v>
      </c>
      <c r="G151" s="49" t="s">
        <v>414</v>
      </c>
      <c r="H151" s="137">
        <v>1.5</v>
      </c>
      <c r="I151" s="137">
        <v>0</v>
      </c>
      <c r="J151" s="137">
        <f t="shared" si="17"/>
        <v>0</v>
      </c>
      <c r="K151" s="137">
        <f t="shared" si="18"/>
        <v>1.5</v>
      </c>
    </row>
    <row r="152" spans="2:11" s="54" customFormat="1" ht="12.75">
      <c r="B152" s="75" t="s">
        <v>361</v>
      </c>
      <c r="C152" s="48" t="s">
        <v>388</v>
      </c>
      <c r="D152" s="48"/>
      <c r="E152" s="48"/>
      <c r="F152" s="48"/>
      <c r="G152" s="48"/>
      <c r="H152" s="142">
        <f>H155+H161</f>
        <v>646.3</v>
      </c>
      <c r="I152" s="142">
        <f>I155+I161</f>
        <v>485.6</v>
      </c>
      <c r="J152" s="142">
        <f aca="true" t="shared" si="21" ref="J152:J217">I152/H152*100</f>
        <v>75.135386043633</v>
      </c>
      <c r="K152" s="142">
        <f aca="true" t="shared" si="22" ref="K152:K217">H152-I152</f>
        <v>160.69999999999993</v>
      </c>
    </row>
    <row r="153" spans="2:11" s="54" customFormat="1" ht="12.75">
      <c r="B153" s="46" t="s">
        <v>421</v>
      </c>
      <c r="C153" s="45"/>
      <c r="D153" s="45"/>
      <c r="E153" s="45"/>
      <c r="F153" s="45"/>
      <c r="G153" s="45">
        <v>2</v>
      </c>
      <c r="H153" s="142">
        <f>H166</f>
        <v>5</v>
      </c>
      <c r="I153" s="142">
        <f>I166</f>
        <v>5</v>
      </c>
      <c r="J153" s="142">
        <f t="shared" si="21"/>
        <v>100</v>
      </c>
      <c r="K153" s="142">
        <f t="shared" si="22"/>
        <v>0</v>
      </c>
    </row>
    <row r="154" spans="2:11" s="54" customFormat="1" ht="12.75">
      <c r="B154" s="47" t="s">
        <v>410</v>
      </c>
      <c r="C154" s="45"/>
      <c r="D154" s="45"/>
      <c r="E154" s="45"/>
      <c r="F154" s="45"/>
      <c r="G154" s="45">
        <v>4</v>
      </c>
      <c r="H154" s="142">
        <f>H160</f>
        <v>641.3</v>
      </c>
      <c r="I154" s="142">
        <f>I160</f>
        <v>480.6</v>
      </c>
      <c r="J154" s="142">
        <f t="shared" si="21"/>
        <v>74.94152502728832</v>
      </c>
      <c r="K154" s="142">
        <f t="shared" si="22"/>
        <v>160.69999999999993</v>
      </c>
    </row>
    <row r="155" spans="2:11" ht="12.75">
      <c r="B155" s="40" t="s">
        <v>96</v>
      </c>
      <c r="C155" s="49" t="s">
        <v>388</v>
      </c>
      <c r="D155" s="49" t="s">
        <v>95</v>
      </c>
      <c r="E155" s="76"/>
      <c r="F155" s="49"/>
      <c r="G155" s="49"/>
      <c r="H155" s="137">
        <f aca="true" t="shared" si="23" ref="H155:I159">H156</f>
        <v>641.3</v>
      </c>
      <c r="I155" s="137">
        <f t="shared" si="23"/>
        <v>480.6</v>
      </c>
      <c r="J155" s="137">
        <f aca="true" t="shared" si="24" ref="J155:J160">I155/H155*100</f>
        <v>74.94152502728832</v>
      </c>
      <c r="K155" s="137">
        <f aca="true" t="shared" si="25" ref="K155:K160">H155-I155</f>
        <v>160.69999999999993</v>
      </c>
    </row>
    <row r="156" spans="2:11" ht="12.75">
      <c r="B156" s="50" t="s">
        <v>422</v>
      </c>
      <c r="C156" s="49" t="s">
        <v>388</v>
      </c>
      <c r="D156" s="49" t="s">
        <v>95</v>
      </c>
      <c r="E156" s="51" t="s">
        <v>423</v>
      </c>
      <c r="F156" s="48"/>
      <c r="G156" s="48"/>
      <c r="H156" s="137">
        <f t="shared" si="23"/>
        <v>641.3</v>
      </c>
      <c r="I156" s="137">
        <f t="shared" si="23"/>
        <v>480.6</v>
      </c>
      <c r="J156" s="137">
        <f t="shared" si="24"/>
        <v>74.94152502728832</v>
      </c>
      <c r="K156" s="137">
        <f t="shared" si="25"/>
        <v>160.69999999999993</v>
      </c>
    </row>
    <row r="157" spans="2:11" ht="25.5">
      <c r="B157" s="40" t="s">
        <v>464</v>
      </c>
      <c r="C157" s="49" t="s">
        <v>388</v>
      </c>
      <c r="D157" s="49" t="s">
        <v>95</v>
      </c>
      <c r="E157" s="49" t="s">
        <v>465</v>
      </c>
      <c r="F157" s="49"/>
      <c r="G157" s="49"/>
      <c r="H157" s="137">
        <f t="shared" si="23"/>
        <v>641.3</v>
      </c>
      <c r="I157" s="137">
        <f t="shared" si="23"/>
        <v>480.6</v>
      </c>
      <c r="J157" s="137">
        <f t="shared" si="24"/>
        <v>74.94152502728832</v>
      </c>
      <c r="K157" s="137">
        <f t="shared" si="25"/>
        <v>160.69999999999993</v>
      </c>
    </row>
    <row r="158" spans="2:11" ht="12.75">
      <c r="B158" s="50" t="s">
        <v>155</v>
      </c>
      <c r="C158" s="49" t="s">
        <v>388</v>
      </c>
      <c r="D158" s="49" t="s">
        <v>95</v>
      </c>
      <c r="E158" s="49" t="s">
        <v>465</v>
      </c>
      <c r="F158" s="49" t="s">
        <v>466</v>
      </c>
      <c r="G158" s="49"/>
      <c r="H158" s="137">
        <f t="shared" si="23"/>
        <v>641.3</v>
      </c>
      <c r="I158" s="137">
        <f t="shared" si="23"/>
        <v>480.6</v>
      </c>
      <c r="J158" s="137">
        <f t="shared" si="24"/>
        <v>74.94152502728832</v>
      </c>
      <c r="K158" s="137">
        <f t="shared" si="25"/>
        <v>160.69999999999993</v>
      </c>
    </row>
    <row r="159" spans="2:11" ht="12.75">
      <c r="B159" s="50" t="s">
        <v>159</v>
      </c>
      <c r="C159" s="49" t="s">
        <v>388</v>
      </c>
      <c r="D159" s="49" t="s">
        <v>95</v>
      </c>
      <c r="E159" s="49" t="s">
        <v>465</v>
      </c>
      <c r="F159" s="49" t="s">
        <v>158</v>
      </c>
      <c r="G159" s="49"/>
      <c r="H159" s="137">
        <f t="shared" si="23"/>
        <v>641.3</v>
      </c>
      <c r="I159" s="137">
        <f t="shared" si="23"/>
        <v>480.6</v>
      </c>
      <c r="J159" s="137">
        <f t="shared" si="24"/>
        <v>74.94152502728832</v>
      </c>
      <c r="K159" s="137">
        <f t="shared" si="25"/>
        <v>160.69999999999993</v>
      </c>
    </row>
    <row r="160" spans="2:11" ht="12.75">
      <c r="B160" s="40" t="s">
        <v>410</v>
      </c>
      <c r="C160" s="49" t="s">
        <v>388</v>
      </c>
      <c r="D160" s="49" t="s">
        <v>95</v>
      </c>
      <c r="E160" s="49" t="s">
        <v>465</v>
      </c>
      <c r="F160" s="49" t="s">
        <v>158</v>
      </c>
      <c r="G160" s="49" t="s">
        <v>417</v>
      </c>
      <c r="H160" s="137">
        <v>641.3</v>
      </c>
      <c r="I160" s="137">
        <v>480.6</v>
      </c>
      <c r="J160" s="137">
        <f t="shared" si="24"/>
        <v>74.94152502728832</v>
      </c>
      <c r="K160" s="137">
        <f t="shared" si="25"/>
        <v>160.69999999999993</v>
      </c>
    </row>
    <row r="161" spans="2:11" ht="12.75">
      <c r="B161" s="40" t="s">
        <v>360</v>
      </c>
      <c r="C161" s="49" t="s">
        <v>388</v>
      </c>
      <c r="D161" s="49" t="s">
        <v>389</v>
      </c>
      <c r="E161" s="49"/>
      <c r="F161" s="49"/>
      <c r="G161" s="49"/>
      <c r="H161" s="137">
        <f aca="true" t="shared" si="26" ref="H161:I165">H162</f>
        <v>5</v>
      </c>
      <c r="I161" s="137">
        <f t="shared" si="26"/>
        <v>5</v>
      </c>
      <c r="J161" s="137">
        <f t="shared" si="21"/>
        <v>100</v>
      </c>
      <c r="K161" s="137">
        <f t="shared" si="22"/>
        <v>0</v>
      </c>
    </row>
    <row r="162" spans="2:11" ht="12.75">
      <c r="B162" s="50" t="s">
        <v>422</v>
      </c>
      <c r="C162" s="49" t="s">
        <v>388</v>
      </c>
      <c r="D162" s="49" t="s">
        <v>389</v>
      </c>
      <c r="E162" s="51" t="s">
        <v>423</v>
      </c>
      <c r="F162" s="49"/>
      <c r="G162" s="49"/>
      <c r="H162" s="137">
        <f t="shared" si="26"/>
        <v>5</v>
      </c>
      <c r="I162" s="137">
        <f t="shared" si="26"/>
        <v>5</v>
      </c>
      <c r="J162" s="137">
        <f t="shared" si="21"/>
        <v>100</v>
      </c>
      <c r="K162" s="137">
        <f t="shared" si="22"/>
        <v>0</v>
      </c>
    </row>
    <row r="163" spans="2:11" ht="25.5">
      <c r="B163" s="40" t="s">
        <v>602</v>
      </c>
      <c r="C163" s="49" t="s">
        <v>388</v>
      </c>
      <c r="D163" s="49" t="s">
        <v>389</v>
      </c>
      <c r="E163" s="49" t="s">
        <v>468</v>
      </c>
      <c r="F163" s="49"/>
      <c r="G163" s="49"/>
      <c r="H163" s="137">
        <f t="shared" si="26"/>
        <v>5</v>
      </c>
      <c r="I163" s="137">
        <f t="shared" si="26"/>
        <v>5</v>
      </c>
      <c r="J163" s="137">
        <f t="shared" si="21"/>
        <v>100</v>
      </c>
      <c r="K163" s="137">
        <f t="shared" si="22"/>
        <v>0</v>
      </c>
    </row>
    <row r="164" spans="2:11" ht="12.75">
      <c r="B164" s="50" t="s">
        <v>432</v>
      </c>
      <c r="C164" s="49" t="s">
        <v>388</v>
      </c>
      <c r="D164" s="49" t="s">
        <v>389</v>
      </c>
      <c r="E164" s="49" t="s">
        <v>468</v>
      </c>
      <c r="F164" s="49" t="s">
        <v>433</v>
      </c>
      <c r="G164" s="49"/>
      <c r="H164" s="137">
        <f t="shared" si="26"/>
        <v>5</v>
      </c>
      <c r="I164" s="137">
        <f t="shared" si="26"/>
        <v>5</v>
      </c>
      <c r="J164" s="137">
        <f t="shared" si="21"/>
        <v>100</v>
      </c>
      <c r="K164" s="137">
        <f t="shared" si="22"/>
        <v>0</v>
      </c>
    </row>
    <row r="165" spans="2:11" ht="12.75">
      <c r="B165" s="50" t="s">
        <v>434</v>
      </c>
      <c r="C165" s="49" t="s">
        <v>388</v>
      </c>
      <c r="D165" s="49" t="s">
        <v>389</v>
      </c>
      <c r="E165" s="49" t="s">
        <v>468</v>
      </c>
      <c r="F165" s="49" t="s">
        <v>435</v>
      </c>
      <c r="G165" s="49"/>
      <c r="H165" s="137">
        <f t="shared" si="26"/>
        <v>5</v>
      </c>
      <c r="I165" s="137">
        <f t="shared" si="26"/>
        <v>5</v>
      </c>
      <c r="J165" s="137">
        <f t="shared" si="21"/>
        <v>100</v>
      </c>
      <c r="K165" s="137">
        <f t="shared" si="22"/>
        <v>0</v>
      </c>
    </row>
    <row r="166" spans="2:11" ht="12.75">
      <c r="B166" s="40" t="s">
        <v>421</v>
      </c>
      <c r="C166" s="49" t="s">
        <v>388</v>
      </c>
      <c r="D166" s="49" t="s">
        <v>389</v>
      </c>
      <c r="E166" s="49" t="s">
        <v>468</v>
      </c>
      <c r="F166" s="49" t="s">
        <v>435</v>
      </c>
      <c r="G166" s="49">
        <v>2</v>
      </c>
      <c r="H166" s="137">
        <v>5</v>
      </c>
      <c r="I166" s="137">
        <v>5</v>
      </c>
      <c r="J166" s="137">
        <f t="shared" si="21"/>
        <v>100</v>
      </c>
      <c r="K166" s="137">
        <f t="shared" si="22"/>
        <v>0</v>
      </c>
    </row>
    <row r="167" spans="2:11" s="54" customFormat="1" ht="12.75">
      <c r="B167" s="47" t="s">
        <v>362</v>
      </c>
      <c r="C167" s="48" t="s">
        <v>390</v>
      </c>
      <c r="D167" s="48"/>
      <c r="E167" s="48"/>
      <c r="F167" s="48"/>
      <c r="G167" s="48"/>
      <c r="H167" s="142">
        <f>H169</f>
        <v>6.5</v>
      </c>
      <c r="I167" s="142">
        <f>I169</f>
        <v>6.5</v>
      </c>
      <c r="J167" s="142">
        <f t="shared" si="21"/>
        <v>100</v>
      </c>
      <c r="K167" s="142">
        <f t="shared" si="22"/>
        <v>0</v>
      </c>
    </row>
    <row r="168" spans="2:11" s="54" customFormat="1" ht="12.75">
      <c r="B168" s="46" t="s">
        <v>421</v>
      </c>
      <c r="C168" s="45"/>
      <c r="D168" s="45"/>
      <c r="E168" s="45"/>
      <c r="F168" s="45"/>
      <c r="G168" s="45">
        <v>2</v>
      </c>
      <c r="H168" s="142">
        <f>H174</f>
        <v>6.5</v>
      </c>
      <c r="I168" s="142">
        <f>I174</f>
        <v>6.5</v>
      </c>
      <c r="J168" s="142">
        <f t="shared" si="21"/>
        <v>100</v>
      </c>
      <c r="K168" s="142">
        <f t="shared" si="22"/>
        <v>0</v>
      </c>
    </row>
    <row r="169" spans="2:11" ht="25.5">
      <c r="B169" s="40" t="s">
        <v>23</v>
      </c>
      <c r="C169" s="49" t="s">
        <v>390</v>
      </c>
      <c r="D169" s="49" t="s">
        <v>391</v>
      </c>
      <c r="E169" s="49"/>
      <c r="F169" s="49"/>
      <c r="G169" s="49"/>
      <c r="H169" s="137">
        <f aca="true" t="shared" si="27" ref="H169:I173">H170</f>
        <v>6.5</v>
      </c>
      <c r="I169" s="137">
        <f t="shared" si="27"/>
        <v>6.5</v>
      </c>
      <c r="J169" s="137">
        <f t="shared" si="21"/>
        <v>100</v>
      </c>
      <c r="K169" s="137">
        <f t="shared" si="22"/>
        <v>0</v>
      </c>
    </row>
    <row r="170" spans="2:11" ht="12.75">
      <c r="B170" s="50" t="s">
        <v>422</v>
      </c>
      <c r="C170" s="49" t="s">
        <v>390</v>
      </c>
      <c r="D170" s="49" t="s">
        <v>391</v>
      </c>
      <c r="E170" s="51" t="s">
        <v>423</v>
      </c>
      <c r="F170" s="49"/>
      <c r="G170" s="49"/>
      <c r="H170" s="137">
        <f t="shared" si="27"/>
        <v>6.5</v>
      </c>
      <c r="I170" s="137">
        <f t="shared" si="27"/>
        <v>6.5</v>
      </c>
      <c r="J170" s="137">
        <f t="shared" si="21"/>
        <v>100</v>
      </c>
      <c r="K170" s="137">
        <f t="shared" si="22"/>
        <v>0</v>
      </c>
    </row>
    <row r="171" spans="2:11" ht="25.5">
      <c r="B171" s="40" t="s">
        <v>469</v>
      </c>
      <c r="C171" s="49" t="s">
        <v>390</v>
      </c>
      <c r="D171" s="49" t="s">
        <v>391</v>
      </c>
      <c r="E171" s="49" t="s">
        <v>470</v>
      </c>
      <c r="F171" s="49"/>
      <c r="G171" s="49"/>
      <c r="H171" s="137">
        <f t="shared" si="27"/>
        <v>6.5</v>
      </c>
      <c r="I171" s="137">
        <f t="shared" si="27"/>
        <v>6.5</v>
      </c>
      <c r="J171" s="137">
        <f t="shared" si="21"/>
        <v>100</v>
      </c>
      <c r="K171" s="137">
        <f t="shared" si="22"/>
        <v>0</v>
      </c>
    </row>
    <row r="172" spans="2:11" ht="12.75">
      <c r="B172" s="50" t="s">
        <v>432</v>
      </c>
      <c r="C172" s="49" t="s">
        <v>390</v>
      </c>
      <c r="D172" s="49" t="s">
        <v>391</v>
      </c>
      <c r="E172" s="49" t="s">
        <v>470</v>
      </c>
      <c r="F172" s="49" t="s">
        <v>433</v>
      </c>
      <c r="G172" s="49"/>
      <c r="H172" s="137">
        <f t="shared" si="27"/>
        <v>6.5</v>
      </c>
      <c r="I172" s="137">
        <f t="shared" si="27"/>
        <v>6.5</v>
      </c>
      <c r="J172" s="137">
        <f t="shared" si="21"/>
        <v>100</v>
      </c>
      <c r="K172" s="137">
        <f t="shared" si="22"/>
        <v>0</v>
      </c>
    </row>
    <row r="173" spans="2:11" ht="12.75">
      <c r="B173" s="50" t="s">
        <v>434</v>
      </c>
      <c r="C173" s="49" t="s">
        <v>390</v>
      </c>
      <c r="D173" s="49" t="s">
        <v>391</v>
      </c>
      <c r="E173" s="49" t="s">
        <v>470</v>
      </c>
      <c r="F173" s="49" t="s">
        <v>435</v>
      </c>
      <c r="G173" s="49"/>
      <c r="H173" s="137">
        <f t="shared" si="27"/>
        <v>6.5</v>
      </c>
      <c r="I173" s="137">
        <f t="shared" si="27"/>
        <v>6.5</v>
      </c>
      <c r="J173" s="137">
        <f t="shared" si="21"/>
        <v>100</v>
      </c>
      <c r="K173" s="137">
        <f t="shared" si="22"/>
        <v>0</v>
      </c>
    </row>
    <row r="174" spans="2:11" ht="12.75">
      <c r="B174" s="40" t="s">
        <v>421</v>
      </c>
      <c r="C174" s="49" t="s">
        <v>390</v>
      </c>
      <c r="D174" s="49" t="s">
        <v>391</v>
      </c>
      <c r="E174" s="49" t="s">
        <v>470</v>
      </c>
      <c r="F174" s="49" t="s">
        <v>435</v>
      </c>
      <c r="G174" s="49">
        <v>2</v>
      </c>
      <c r="H174" s="137">
        <v>6.5</v>
      </c>
      <c r="I174" s="137">
        <v>6.5</v>
      </c>
      <c r="J174" s="137">
        <f t="shared" si="21"/>
        <v>100</v>
      </c>
      <c r="K174" s="137">
        <f t="shared" si="22"/>
        <v>0</v>
      </c>
    </row>
    <row r="175" spans="2:11" ht="12.75">
      <c r="B175" s="47" t="s">
        <v>203</v>
      </c>
      <c r="C175" s="48" t="s">
        <v>392</v>
      </c>
      <c r="D175" s="48"/>
      <c r="E175" s="48"/>
      <c r="F175" s="48"/>
      <c r="G175" s="48"/>
      <c r="H175" s="142">
        <f>H177+H183+H189</f>
        <v>3388</v>
      </c>
      <c r="I175" s="142">
        <f>I177+I183+I189</f>
        <v>2561.4</v>
      </c>
      <c r="J175" s="142">
        <f t="shared" si="21"/>
        <v>75.60212514757968</v>
      </c>
      <c r="K175" s="142">
        <f t="shared" si="22"/>
        <v>826.5999999999999</v>
      </c>
    </row>
    <row r="176" spans="2:11" ht="12.75">
      <c r="B176" s="46" t="s">
        <v>421</v>
      </c>
      <c r="C176" s="45"/>
      <c r="D176" s="45"/>
      <c r="E176" s="45"/>
      <c r="F176" s="45"/>
      <c r="G176" s="45">
        <v>2</v>
      </c>
      <c r="H176" s="142">
        <f>H182+H188+H194</f>
        <v>3388</v>
      </c>
      <c r="I176" s="142">
        <f>I182+I188+I194</f>
        <v>2561.4</v>
      </c>
      <c r="J176" s="142">
        <f aca="true" t="shared" si="28" ref="J176:J182">I176/H176*100</f>
        <v>75.60212514757968</v>
      </c>
      <c r="K176" s="142">
        <f aca="true" t="shared" si="29" ref="K176:K182">H176-I176</f>
        <v>826.5999999999999</v>
      </c>
    </row>
    <row r="177" spans="2:11" ht="12.75">
      <c r="B177" s="40" t="s">
        <v>367</v>
      </c>
      <c r="C177" s="49" t="s">
        <v>392</v>
      </c>
      <c r="D177" s="49" t="s">
        <v>366</v>
      </c>
      <c r="E177" s="49"/>
      <c r="F177" s="49"/>
      <c r="G177" s="49"/>
      <c r="H177" s="137">
        <f aca="true" t="shared" si="30" ref="H177:I181">H178</f>
        <v>55</v>
      </c>
      <c r="I177" s="137">
        <f t="shared" si="30"/>
        <v>0</v>
      </c>
      <c r="J177" s="137">
        <f t="shared" si="28"/>
        <v>0</v>
      </c>
      <c r="K177" s="137">
        <f t="shared" si="29"/>
        <v>55</v>
      </c>
    </row>
    <row r="178" spans="2:11" ht="25.5">
      <c r="B178" s="40" t="s">
        <v>497</v>
      </c>
      <c r="C178" s="49" t="s">
        <v>392</v>
      </c>
      <c r="D178" s="49" t="s">
        <v>366</v>
      </c>
      <c r="E178" s="49" t="s">
        <v>471</v>
      </c>
      <c r="F178" s="49"/>
      <c r="G178" s="49"/>
      <c r="H178" s="137">
        <f t="shared" si="30"/>
        <v>55</v>
      </c>
      <c r="I178" s="137">
        <f t="shared" si="30"/>
        <v>0</v>
      </c>
      <c r="J178" s="137">
        <f t="shared" si="28"/>
        <v>0</v>
      </c>
      <c r="K178" s="137">
        <f t="shared" si="29"/>
        <v>55</v>
      </c>
    </row>
    <row r="179" spans="2:11" ht="25.5">
      <c r="B179" s="40" t="s">
        <v>498</v>
      </c>
      <c r="C179" s="49" t="s">
        <v>392</v>
      </c>
      <c r="D179" s="49" t="s">
        <v>366</v>
      </c>
      <c r="E179" s="49" t="s">
        <v>472</v>
      </c>
      <c r="F179" s="49"/>
      <c r="G179" s="49"/>
      <c r="H179" s="137">
        <f t="shared" si="30"/>
        <v>55</v>
      </c>
      <c r="I179" s="137">
        <f t="shared" si="30"/>
        <v>0</v>
      </c>
      <c r="J179" s="137">
        <f t="shared" si="28"/>
        <v>0</v>
      </c>
      <c r="K179" s="137">
        <f t="shared" si="29"/>
        <v>55</v>
      </c>
    </row>
    <row r="180" spans="2:11" ht="25.5">
      <c r="B180" s="40" t="s">
        <v>473</v>
      </c>
      <c r="C180" s="49" t="s">
        <v>392</v>
      </c>
      <c r="D180" s="49" t="s">
        <v>366</v>
      </c>
      <c r="E180" s="49" t="s">
        <v>472</v>
      </c>
      <c r="F180" s="49" t="s">
        <v>474</v>
      </c>
      <c r="G180" s="49"/>
      <c r="H180" s="137">
        <f t="shared" si="30"/>
        <v>55</v>
      </c>
      <c r="I180" s="137">
        <f t="shared" si="30"/>
        <v>0</v>
      </c>
      <c r="J180" s="137">
        <f t="shared" si="28"/>
        <v>0</v>
      </c>
      <c r="K180" s="137">
        <f t="shared" si="29"/>
        <v>55</v>
      </c>
    </row>
    <row r="181" spans="2:11" ht="12.75">
      <c r="B181" s="40" t="s">
        <v>570</v>
      </c>
      <c r="C181" s="49" t="s">
        <v>392</v>
      </c>
      <c r="D181" s="49" t="s">
        <v>366</v>
      </c>
      <c r="E181" s="49" t="s">
        <v>472</v>
      </c>
      <c r="F181" s="49" t="s">
        <v>571</v>
      </c>
      <c r="G181" s="49"/>
      <c r="H181" s="137">
        <f t="shared" si="30"/>
        <v>55</v>
      </c>
      <c r="I181" s="137">
        <f t="shared" si="30"/>
        <v>0</v>
      </c>
      <c r="J181" s="137">
        <f t="shared" si="28"/>
        <v>0</v>
      </c>
      <c r="K181" s="137">
        <f t="shared" si="29"/>
        <v>55</v>
      </c>
    </row>
    <row r="182" spans="2:11" ht="12.75">
      <c r="B182" s="40" t="s">
        <v>421</v>
      </c>
      <c r="C182" s="49" t="s">
        <v>392</v>
      </c>
      <c r="D182" s="49" t="s">
        <v>366</v>
      </c>
      <c r="E182" s="49" t="s">
        <v>472</v>
      </c>
      <c r="F182" s="49" t="s">
        <v>571</v>
      </c>
      <c r="G182" s="49">
        <v>2</v>
      </c>
      <c r="H182" s="137">
        <v>55</v>
      </c>
      <c r="I182" s="137">
        <v>0</v>
      </c>
      <c r="J182" s="137">
        <f t="shared" si="28"/>
        <v>0</v>
      </c>
      <c r="K182" s="137">
        <f t="shared" si="29"/>
        <v>55</v>
      </c>
    </row>
    <row r="183" spans="2:11" ht="12.75">
      <c r="B183" s="40" t="s">
        <v>381</v>
      </c>
      <c r="C183" s="49" t="s">
        <v>392</v>
      </c>
      <c r="D183" s="49" t="s">
        <v>380</v>
      </c>
      <c r="E183" s="49"/>
      <c r="F183" s="49"/>
      <c r="G183" s="49"/>
      <c r="H183" s="137">
        <f aca="true" t="shared" si="31" ref="H183:I187">H184</f>
        <v>400</v>
      </c>
      <c r="I183" s="137">
        <f t="shared" si="31"/>
        <v>345.6</v>
      </c>
      <c r="J183" s="137">
        <f t="shared" si="21"/>
        <v>86.4</v>
      </c>
      <c r="K183" s="137">
        <f t="shared" si="22"/>
        <v>54.39999999999998</v>
      </c>
    </row>
    <row r="184" spans="2:11" ht="12.75">
      <c r="B184" s="50" t="s">
        <v>422</v>
      </c>
      <c r="C184" s="49" t="s">
        <v>392</v>
      </c>
      <c r="D184" s="49" t="s">
        <v>380</v>
      </c>
      <c r="E184" s="51" t="s">
        <v>423</v>
      </c>
      <c r="F184" s="49"/>
      <c r="G184" s="49"/>
      <c r="H184" s="137">
        <f t="shared" si="31"/>
        <v>400</v>
      </c>
      <c r="I184" s="137">
        <f t="shared" si="31"/>
        <v>345.6</v>
      </c>
      <c r="J184" s="137">
        <f t="shared" si="21"/>
        <v>86.4</v>
      </c>
      <c r="K184" s="137">
        <f t="shared" si="22"/>
        <v>54.39999999999998</v>
      </c>
    </row>
    <row r="185" spans="2:11" ht="12.75">
      <c r="B185" s="50" t="s">
        <v>475</v>
      </c>
      <c r="C185" s="49" t="s">
        <v>392</v>
      </c>
      <c r="D185" s="49" t="s">
        <v>380</v>
      </c>
      <c r="E185" s="51" t="s">
        <v>476</v>
      </c>
      <c r="F185" s="49"/>
      <c r="G185" s="49"/>
      <c r="H185" s="137">
        <f t="shared" si="31"/>
        <v>400</v>
      </c>
      <c r="I185" s="137">
        <f t="shared" si="31"/>
        <v>345.6</v>
      </c>
      <c r="J185" s="137">
        <f t="shared" si="21"/>
        <v>86.4</v>
      </c>
      <c r="K185" s="137">
        <f t="shared" si="22"/>
        <v>54.39999999999998</v>
      </c>
    </row>
    <row r="186" spans="2:11" ht="12.75">
      <c r="B186" s="50" t="s">
        <v>437</v>
      </c>
      <c r="C186" s="49" t="s">
        <v>392</v>
      </c>
      <c r="D186" s="49" t="s">
        <v>380</v>
      </c>
      <c r="E186" s="51" t="s">
        <v>476</v>
      </c>
      <c r="F186" s="49" t="s">
        <v>72</v>
      </c>
      <c r="G186" s="49"/>
      <c r="H186" s="137">
        <f t="shared" si="31"/>
        <v>400</v>
      </c>
      <c r="I186" s="137">
        <f t="shared" si="31"/>
        <v>345.6</v>
      </c>
      <c r="J186" s="137">
        <f t="shared" si="21"/>
        <v>86.4</v>
      </c>
      <c r="K186" s="137">
        <f t="shared" si="22"/>
        <v>54.39999999999998</v>
      </c>
    </row>
    <row r="187" spans="2:11" ht="25.5">
      <c r="B187" s="40" t="s">
        <v>103</v>
      </c>
      <c r="C187" s="49" t="s">
        <v>392</v>
      </c>
      <c r="D187" s="49" t="s">
        <v>380</v>
      </c>
      <c r="E187" s="51" t="s">
        <v>476</v>
      </c>
      <c r="F187" s="49" t="s">
        <v>102</v>
      </c>
      <c r="G187" s="49"/>
      <c r="H187" s="137">
        <f t="shared" si="31"/>
        <v>400</v>
      </c>
      <c r="I187" s="137">
        <f t="shared" si="31"/>
        <v>345.6</v>
      </c>
      <c r="J187" s="137">
        <f t="shared" si="21"/>
        <v>86.4</v>
      </c>
      <c r="K187" s="137">
        <f t="shared" si="22"/>
        <v>54.39999999999998</v>
      </c>
    </row>
    <row r="188" spans="2:11" ht="12.75">
      <c r="B188" s="40" t="s">
        <v>421</v>
      </c>
      <c r="C188" s="49" t="s">
        <v>392</v>
      </c>
      <c r="D188" s="49" t="s">
        <v>380</v>
      </c>
      <c r="E188" s="51" t="s">
        <v>476</v>
      </c>
      <c r="F188" s="49" t="s">
        <v>102</v>
      </c>
      <c r="G188" s="49">
        <v>2</v>
      </c>
      <c r="H188" s="137">
        <v>400</v>
      </c>
      <c r="I188" s="137">
        <v>345.6</v>
      </c>
      <c r="J188" s="137">
        <f t="shared" si="21"/>
        <v>86.4</v>
      </c>
      <c r="K188" s="137">
        <f t="shared" si="22"/>
        <v>54.39999999999998</v>
      </c>
    </row>
    <row r="189" spans="2:11" ht="12.75">
      <c r="B189" s="40" t="s">
        <v>91</v>
      </c>
      <c r="C189" s="49" t="s">
        <v>392</v>
      </c>
      <c r="D189" s="49" t="s">
        <v>90</v>
      </c>
      <c r="E189" s="49"/>
      <c r="F189" s="49"/>
      <c r="G189" s="49"/>
      <c r="H189" s="137">
        <f aca="true" t="shared" si="32" ref="H189:I193">H190</f>
        <v>2933</v>
      </c>
      <c r="I189" s="137">
        <f t="shared" si="32"/>
        <v>2215.8</v>
      </c>
      <c r="J189" s="137">
        <f t="shared" si="21"/>
        <v>75.5472212751449</v>
      </c>
      <c r="K189" s="137">
        <f t="shared" si="22"/>
        <v>717.1999999999998</v>
      </c>
    </row>
    <row r="190" spans="2:11" ht="25.5">
      <c r="B190" s="60" t="s">
        <v>271</v>
      </c>
      <c r="C190" s="49" t="s">
        <v>392</v>
      </c>
      <c r="D190" s="49" t="s">
        <v>90</v>
      </c>
      <c r="E190" s="55" t="s">
        <v>457</v>
      </c>
      <c r="F190" s="49"/>
      <c r="G190" s="49"/>
      <c r="H190" s="137">
        <f t="shared" si="32"/>
        <v>2933</v>
      </c>
      <c r="I190" s="137">
        <f t="shared" si="32"/>
        <v>2215.8</v>
      </c>
      <c r="J190" s="137">
        <f t="shared" si="21"/>
        <v>75.5472212751449</v>
      </c>
      <c r="K190" s="137">
        <f t="shared" si="22"/>
        <v>717.1999999999998</v>
      </c>
    </row>
    <row r="191" spans="2:11" ht="25.5">
      <c r="B191" s="56" t="s">
        <v>272</v>
      </c>
      <c r="C191" s="49" t="s">
        <v>392</v>
      </c>
      <c r="D191" s="49" t="s">
        <v>90</v>
      </c>
      <c r="E191" s="55" t="s">
        <v>451</v>
      </c>
      <c r="F191" s="49"/>
      <c r="G191" s="49"/>
      <c r="H191" s="137">
        <f t="shared" si="32"/>
        <v>2933</v>
      </c>
      <c r="I191" s="137">
        <f t="shared" si="32"/>
        <v>2215.8</v>
      </c>
      <c r="J191" s="137">
        <f t="shared" si="21"/>
        <v>75.5472212751449</v>
      </c>
      <c r="K191" s="137">
        <f t="shared" si="22"/>
        <v>717.1999999999998</v>
      </c>
    </row>
    <row r="192" spans="2:11" ht="12.75">
      <c r="B192" s="50" t="s">
        <v>432</v>
      </c>
      <c r="C192" s="49" t="s">
        <v>392</v>
      </c>
      <c r="D192" s="49" t="s">
        <v>90</v>
      </c>
      <c r="E192" s="55" t="s">
        <v>451</v>
      </c>
      <c r="F192" s="49" t="s">
        <v>433</v>
      </c>
      <c r="G192" s="49"/>
      <c r="H192" s="137">
        <f t="shared" si="32"/>
        <v>2933</v>
      </c>
      <c r="I192" s="137">
        <f t="shared" si="32"/>
        <v>2215.8</v>
      </c>
      <c r="J192" s="137">
        <f t="shared" si="21"/>
        <v>75.5472212751449</v>
      </c>
      <c r="K192" s="137">
        <f t="shared" si="22"/>
        <v>717.1999999999998</v>
      </c>
    </row>
    <row r="193" spans="2:11" ht="12.75">
      <c r="B193" s="50" t="s">
        <v>434</v>
      </c>
      <c r="C193" s="49" t="s">
        <v>392</v>
      </c>
      <c r="D193" s="49" t="s">
        <v>90</v>
      </c>
      <c r="E193" s="55" t="s">
        <v>451</v>
      </c>
      <c r="F193" s="49" t="s">
        <v>435</v>
      </c>
      <c r="G193" s="49"/>
      <c r="H193" s="137">
        <f t="shared" si="32"/>
        <v>2933</v>
      </c>
      <c r="I193" s="137">
        <f t="shared" si="32"/>
        <v>2215.8</v>
      </c>
      <c r="J193" s="137">
        <f t="shared" si="21"/>
        <v>75.5472212751449</v>
      </c>
      <c r="K193" s="137">
        <f t="shared" si="22"/>
        <v>717.1999999999998</v>
      </c>
    </row>
    <row r="194" spans="2:11" ht="12.75">
      <c r="B194" s="40" t="s">
        <v>421</v>
      </c>
      <c r="C194" s="49" t="s">
        <v>392</v>
      </c>
      <c r="D194" s="49" t="s">
        <v>90</v>
      </c>
      <c r="E194" s="55" t="s">
        <v>451</v>
      </c>
      <c r="F194" s="49" t="s">
        <v>435</v>
      </c>
      <c r="G194" s="49">
        <v>2</v>
      </c>
      <c r="H194" s="137">
        <v>2933</v>
      </c>
      <c r="I194" s="137">
        <v>2215.8</v>
      </c>
      <c r="J194" s="137">
        <f t="shared" si="21"/>
        <v>75.5472212751449</v>
      </c>
      <c r="K194" s="137">
        <f t="shared" si="22"/>
        <v>717.1999999999998</v>
      </c>
    </row>
    <row r="195" spans="2:11" ht="12.75">
      <c r="B195" s="47" t="s">
        <v>204</v>
      </c>
      <c r="C195" s="48" t="s">
        <v>393</v>
      </c>
      <c r="D195" s="48"/>
      <c r="E195" s="48"/>
      <c r="F195" s="48"/>
      <c r="G195" s="48"/>
      <c r="H195" s="142">
        <f>H198+H204+H218</f>
        <v>1181.6</v>
      </c>
      <c r="I195" s="142">
        <f>I198+I204+I218</f>
        <v>655.1</v>
      </c>
      <c r="J195" s="142">
        <f t="shared" si="21"/>
        <v>55.44177386594449</v>
      </c>
      <c r="K195" s="142">
        <f t="shared" si="22"/>
        <v>526.4999999999999</v>
      </c>
    </row>
    <row r="196" spans="2:11" ht="12.75">
      <c r="B196" s="46" t="s">
        <v>421</v>
      </c>
      <c r="C196" s="45"/>
      <c r="D196" s="45"/>
      <c r="E196" s="45"/>
      <c r="F196" s="45"/>
      <c r="G196" s="45">
        <v>2</v>
      </c>
      <c r="H196" s="142">
        <f>H203+H213+H217+H223</f>
        <v>905</v>
      </c>
      <c r="I196" s="142">
        <f>I203+I213+I217+I223</f>
        <v>378.5</v>
      </c>
      <c r="J196" s="142">
        <f t="shared" si="21"/>
        <v>41.82320441988951</v>
      </c>
      <c r="K196" s="142">
        <f t="shared" si="22"/>
        <v>526.5</v>
      </c>
    </row>
    <row r="197" spans="2:11" ht="12.75">
      <c r="B197" s="46" t="s">
        <v>409</v>
      </c>
      <c r="C197" s="45"/>
      <c r="D197" s="45"/>
      <c r="E197" s="45"/>
      <c r="F197" s="45"/>
      <c r="G197" s="45">
        <v>3</v>
      </c>
      <c r="H197" s="142">
        <f>H209+H228</f>
        <v>276.6</v>
      </c>
      <c r="I197" s="142">
        <f>I209+I228</f>
        <v>276.6</v>
      </c>
      <c r="J197" s="142">
        <f t="shared" si="21"/>
        <v>100</v>
      </c>
      <c r="K197" s="142">
        <f t="shared" si="22"/>
        <v>0</v>
      </c>
    </row>
    <row r="198" spans="2:11" ht="12.75">
      <c r="B198" s="40" t="s">
        <v>137</v>
      </c>
      <c r="C198" s="49" t="s">
        <v>393</v>
      </c>
      <c r="D198" s="49" t="s">
        <v>136</v>
      </c>
      <c r="E198" s="49"/>
      <c r="F198" s="49"/>
      <c r="G198" s="49"/>
      <c r="H198" s="137">
        <f aca="true" t="shared" si="33" ref="H198:I202">H199</f>
        <v>247.8</v>
      </c>
      <c r="I198" s="137">
        <f t="shared" si="33"/>
        <v>128.2</v>
      </c>
      <c r="J198" s="137">
        <f aca="true" t="shared" si="34" ref="J198:J203">I198/H198*100</f>
        <v>51.735270379338175</v>
      </c>
      <c r="K198" s="137">
        <f aca="true" t="shared" si="35" ref="K198:K203">H198-I198</f>
        <v>119.60000000000002</v>
      </c>
    </row>
    <row r="199" spans="2:11" ht="12.75">
      <c r="B199" s="50" t="s">
        <v>422</v>
      </c>
      <c r="C199" s="49" t="s">
        <v>393</v>
      </c>
      <c r="D199" s="49" t="s">
        <v>136</v>
      </c>
      <c r="E199" s="53" t="s">
        <v>423</v>
      </c>
      <c r="F199" s="49"/>
      <c r="G199" s="49"/>
      <c r="H199" s="137">
        <f t="shared" si="33"/>
        <v>247.8</v>
      </c>
      <c r="I199" s="137">
        <f t="shared" si="33"/>
        <v>128.2</v>
      </c>
      <c r="J199" s="137">
        <f t="shared" si="34"/>
        <v>51.735270379338175</v>
      </c>
      <c r="K199" s="137">
        <f t="shared" si="35"/>
        <v>119.60000000000002</v>
      </c>
    </row>
    <row r="200" spans="2:11" ht="25.5">
      <c r="B200" s="79" t="s">
        <v>256</v>
      </c>
      <c r="C200" s="49" t="s">
        <v>393</v>
      </c>
      <c r="D200" s="49" t="s">
        <v>136</v>
      </c>
      <c r="E200" s="49" t="s">
        <v>257</v>
      </c>
      <c r="F200" s="49"/>
      <c r="G200" s="49"/>
      <c r="H200" s="137">
        <f t="shared" si="33"/>
        <v>247.8</v>
      </c>
      <c r="I200" s="137">
        <f t="shared" si="33"/>
        <v>128.2</v>
      </c>
      <c r="J200" s="137">
        <f t="shared" si="34"/>
        <v>51.735270379338175</v>
      </c>
      <c r="K200" s="137">
        <f t="shared" si="35"/>
        <v>119.60000000000002</v>
      </c>
    </row>
    <row r="201" spans="2:11" ht="12.75">
      <c r="B201" s="50" t="s">
        <v>432</v>
      </c>
      <c r="C201" s="49" t="s">
        <v>393</v>
      </c>
      <c r="D201" s="49" t="s">
        <v>136</v>
      </c>
      <c r="E201" s="49" t="s">
        <v>257</v>
      </c>
      <c r="F201" s="49" t="s">
        <v>433</v>
      </c>
      <c r="G201" s="65"/>
      <c r="H201" s="137">
        <f t="shared" si="33"/>
        <v>247.8</v>
      </c>
      <c r="I201" s="137">
        <f t="shared" si="33"/>
        <v>128.2</v>
      </c>
      <c r="J201" s="137">
        <f t="shared" si="34"/>
        <v>51.735270379338175</v>
      </c>
      <c r="K201" s="137">
        <f t="shared" si="35"/>
        <v>119.60000000000002</v>
      </c>
    </row>
    <row r="202" spans="2:11" ht="12.75">
      <c r="B202" s="50" t="s">
        <v>434</v>
      </c>
      <c r="C202" s="49" t="s">
        <v>393</v>
      </c>
      <c r="D202" s="49" t="s">
        <v>136</v>
      </c>
      <c r="E202" s="49" t="s">
        <v>257</v>
      </c>
      <c r="F202" s="49" t="s">
        <v>435</v>
      </c>
      <c r="G202" s="49"/>
      <c r="H202" s="137">
        <f t="shared" si="33"/>
        <v>247.8</v>
      </c>
      <c r="I202" s="137">
        <f t="shared" si="33"/>
        <v>128.2</v>
      </c>
      <c r="J202" s="137">
        <f t="shared" si="34"/>
        <v>51.735270379338175</v>
      </c>
      <c r="K202" s="137">
        <f t="shared" si="35"/>
        <v>119.60000000000002</v>
      </c>
    </row>
    <row r="203" spans="2:11" ht="12.75">
      <c r="B203" s="40" t="s">
        <v>421</v>
      </c>
      <c r="C203" s="49" t="s">
        <v>393</v>
      </c>
      <c r="D203" s="49" t="s">
        <v>136</v>
      </c>
      <c r="E203" s="49" t="s">
        <v>257</v>
      </c>
      <c r="F203" s="49" t="s">
        <v>435</v>
      </c>
      <c r="G203" s="49">
        <v>2</v>
      </c>
      <c r="H203" s="137">
        <v>247.8</v>
      </c>
      <c r="I203" s="137">
        <v>128.2</v>
      </c>
      <c r="J203" s="137">
        <f t="shared" si="34"/>
        <v>51.735270379338175</v>
      </c>
      <c r="K203" s="137">
        <f t="shared" si="35"/>
        <v>119.60000000000002</v>
      </c>
    </row>
    <row r="204" spans="2:11" ht="12.75">
      <c r="B204" s="146" t="s">
        <v>455</v>
      </c>
      <c r="C204" s="49" t="s">
        <v>393</v>
      </c>
      <c r="D204" s="49" t="s">
        <v>454</v>
      </c>
      <c r="E204" s="49"/>
      <c r="F204" s="49"/>
      <c r="G204" s="49"/>
      <c r="H204" s="137">
        <f>H205</f>
        <v>693.8</v>
      </c>
      <c r="I204" s="137">
        <f>I205</f>
        <v>287</v>
      </c>
      <c r="J204" s="137">
        <f t="shared" si="21"/>
        <v>41.36638800807149</v>
      </c>
      <c r="K204" s="137">
        <f t="shared" si="22"/>
        <v>406.79999999999995</v>
      </c>
    </row>
    <row r="205" spans="2:11" ht="12.75">
      <c r="B205" s="50" t="s">
        <v>422</v>
      </c>
      <c r="C205" s="49" t="s">
        <v>393</v>
      </c>
      <c r="D205" s="49" t="s">
        <v>454</v>
      </c>
      <c r="E205" s="51" t="s">
        <v>423</v>
      </c>
      <c r="F205" s="49"/>
      <c r="G205" s="49"/>
      <c r="H205" s="137">
        <f>H206+H210+H214</f>
        <v>693.8</v>
      </c>
      <c r="I205" s="137">
        <f>I206+I210+I214</f>
        <v>287</v>
      </c>
      <c r="J205" s="137">
        <f t="shared" si="21"/>
        <v>41.36638800807149</v>
      </c>
      <c r="K205" s="137">
        <f t="shared" si="22"/>
        <v>406.79999999999995</v>
      </c>
    </row>
    <row r="206" spans="2:11" ht="38.25">
      <c r="B206" s="50" t="s">
        <v>453</v>
      </c>
      <c r="C206" s="49" t="s">
        <v>393</v>
      </c>
      <c r="D206" s="49" t="s">
        <v>454</v>
      </c>
      <c r="E206" s="49" t="s">
        <v>452</v>
      </c>
      <c r="F206" s="48"/>
      <c r="G206" s="48"/>
      <c r="H206" s="137">
        <f aca="true" t="shared" si="36" ref="H206:I208">H207</f>
        <v>196.6</v>
      </c>
      <c r="I206" s="137">
        <f t="shared" si="36"/>
        <v>196.6</v>
      </c>
      <c r="J206" s="137">
        <f aca="true" t="shared" si="37" ref="J206:J213">I206/H206*100</f>
        <v>100</v>
      </c>
      <c r="K206" s="137">
        <f aca="true" t="shared" si="38" ref="K206:K213">H206-I206</f>
        <v>0</v>
      </c>
    </row>
    <row r="207" spans="2:11" ht="12.75">
      <c r="B207" s="50" t="s">
        <v>155</v>
      </c>
      <c r="C207" s="49" t="s">
        <v>393</v>
      </c>
      <c r="D207" s="49" t="s">
        <v>454</v>
      </c>
      <c r="E207" s="49" t="s">
        <v>452</v>
      </c>
      <c r="F207" s="49" t="s">
        <v>466</v>
      </c>
      <c r="G207" s="48"/>
      <c r="H207" s="137">
        <f t="shared" si="36"/>
        <v>196.6</v>
      </c>
      <c r="I207" s="137">
        <f t="shared" si="36"/>
        <v>196.6</v>
      </c>
      <c r="J207" s="137">
        <f t="shared" si="37"/>
        <v>100</v>
      </c>
      <c r="K207" s="137">
        <f t="shared" si="38"/>
        <v>0</v>
      </c>
    </row>
    <row r="208" spans="2:11" ht="12.75">
      <c r="B208" s="40" t="s">
        <v>86</v>
      </c>
      <c r="C208" s="49" t="s">
        <v>393</v>
      </c>
      <c r="D208" s="49" t="s">
        <v>454</v>
      </c>
      <c r="E208" s="49" t="s">
        <v>452</v>
      </c>
      <c r="F208" s="49" t="s">
        <v>456</v>
      </c>
      <c r="G208" s="49"/>
      <c r="H208" s="137">
        <f t="shared" si="36"/>
        <v>196.6</v>
      </c>
      <c r="I208" s="137">
        <f t="shared" si="36"/>
        <v>196.6</v>
      </c>
      <c r="J208" s="137">
        <f t="shared" si="37"/>
        <v>100</v>
      </c>
      <c r="K208" s="137">
        <f t="shared" si="38"/>
        <v>0</v>
      </c>
    </row>
    <row r="209" spans="2:11" ht="12.75">
      <c r="B209" s="40" t="s">
        <v>409</v>
      </c>
      <c r="C209" s="49" t="s">
        <v>393</v>
      </c>
      <c r="D209" s="49" t="s">
        <v>454</v>
      </c>
      <c r="E209" s="49" t="s">
        <v>452</v>
      </c>
      <c r="F209" s="49" t="s">
        <v>456</v>
      </c>
      <c r="G209" s="49" t="s">
        <v>311</v>
      </c>
      <c r="H209" s="137">
        <v>196.6</v>
      </c>
      <c r="I209" s="137">
        <v>196.6</v>
      </c>
      <c r="J209" s="137">
        <f t="shared" si="37"/>
        <v>100</v>
      </c>
      <c r="K209" s="137">
        <f t="shared" si="38"/>
        <v>0</v>
      </c>
    </row>
    <row r="210" spans="2:11" ht="38.25">
      <c r="B210" s="40" t="s">
        <v>290</v>
      </c>
      <c r="C210" s="49" t="s">
        <v>393</v>
      </c>
      <c r="D210" s="49" t="s">
        <v>454</v>
      </c>
      <c r="E210" s="51" t="s">
        <v>291</v>
      </c>
      <c r="F210" s="49"/>
      <c r="G210" s="49"/>
      <c r="H210" s="137">
        <f aca="true" t="shared" si="39" ref="H210:I212">H211</f>
        <v>406.7</v>
      </c>
      <c r="I210" s="137">
        <f t="shared" si="39"/>
        <v>0</v>
      </c>
      <c r="J210" s="137">
        <f t="shared" si="37"/>
        <v>0</v>
      </c>
      <c r="K210" s="137">
        <f t="shared" si="38"/>
        <v>406.7</v>
      </c>
    </row>
    <row r="211" spans="2:11" ht="12.75">
      <c r="B211" s="50" t="s">
        <v>155</v>
      </c>
      <c r="C211" s="49" t="s">
        <v>393</v>
      </c>
      <c r="D211" s="49" t="s">
        <v>454</v>
      </c>
      <c r="E211" s="51" t="s">
        <v>291</v>
      </c>
      <c r="F211" s="49" t="s">
        <v>466</v>
      </c>
      <c r="G211" s="49"/>
      <c r="H211" s="137">
        <f t="shared" si="39"/>
        <v>406.7</v>
      </c>
      <c r="I211" s="137">
        <f t="shared" si="39"/>
        <v>0</v>
      </c>
      <c r="J211" s="137">
        <f t="shared" si="37"/>
        <v>0</v>
      </c>
      <c r="K211" s="137">
        <f t="shared" si="38"/>
        <v>406.7</v>
      </c>
    </row>
    <row r="212" spans="2:11" ht="12.75">
      <c r="B212" s="40" t="s">
        <v>86</v>
      </c>
      <c r="C212" s="49" t="s">
        <v>393</v>
      </c>
      <c r="D212" s="49" t="s">
        <v>454</v>
      </c>
      <c r="E212" s="51" t="s">
        <v>291</v>
      </c>
      <c r="F212" s="49" t="s">
        <v>456</v>
      </c>
      <c r="G212" s="49"/>
      <c r="H212" s="137">
        <f t="shared" si="39"/>
        <v>406.7</v>
      </c>
      <c r="I212" s="137">
        <f t="shared" si="39"/>
        <v>0</v>
      </c>
      <c r="J212" s="137">
        <f t="shared" si="37"/>
        <v>0</v>
      </c>
      <c r="K212" s="137">
        <f t="shared" si="38"/>
        <v>406.7</v>
      </c>
    </row>
    <row r="213" spans="2:11" ht="12.75">
      <c r="B213" s="40" t="s">
        <v>421</v>
      </c>
      <c r="C213" s="49" t="s">
        <v>393</v>
      </c>
      <c r="D213" s="49" t="s">
        <v>454</v>
      </c>
      <c r="E213" s="51" t="s">
        <v>291</v>
      </c>
      <c r="F213" s="49" t="s">
        <v>456</v>
      </c>
      <c r="G213" s="49" t="s">
        <v>414</v>
      </c>
      <c r="H213" s="137">
        <v>406.7</v>
      </c>
      <c r="I213" s="137">
        <v>0</v>
      </c>
      <c r="J213" s="137">
        <f t="shared" si="37"/>
        <v>0</v>
      </c>
      <c r="K213" s="137">
        <f t="shared" si="38"/>
        <v>406.7</v>
      </c>
    </row>
    <row r="214" spans="2:11" ht="12.75">
      <c r="B214" s="146" t="s">
        <v>273</v>
      </c>
      <c r="C214" s="49" t="s">
        <v>393</v>
      </c>
      <c r="D214" s="49" t="s">
        <v>454</v>
      </c>
      <c r="E214" s="147" t="s">
        <v>274</v>
      </c>
      <c r="F214" s="49"/>
      <c r="G214" s="49"/>
      <c r="H214" s="137">
        <f aca="true" t="shared" si="40" ref="H214:I216">H215</f>
        <v>90.5</v>
      </c>
      <c r="I214" s="137">
        <f t="shared" si="40"/>
        <v>90.4</v>
      </c>
      <c r="J214" s="137">
        <f t="shared" si="21"/>
        <v>99.88950276243095</v>
      </c>
      <c r="K214" s="137">
        <f t="shared" si="22"/>
        <v>0.09999999999999432</v>
      </c>
    </row>
    <row r="215" spans="2:11" ht="12.75">
      <c r="B215" s="50" t="s">
        <v>432</v>
      </c>
      <c r="C215" s="49" t="s">
        <v>393</v>
      </c>
      <c r="D215" s="49" t="s">
        <v>454</v>
      </c>
      <c r="E215" s="147" t="s">
        <v>274</v>
      </c>
      <c r="F215" s="49" t="s">
        <v>433</v>
      </c>
      <c r="G215" s="49"/>
      <c r="H215" s="137">
        <f t="shared" si="40"/>
        <v>90.5</v>
      </c>
      <c r="I215" s="137">
        <f t="shared" si="40"/>
        <v>90.4</v>
      </c>
      <c r="J215" s="137">
        <f t="shared" si="21"/>
        <v>99.88950276243095</v>
      </c>
      <c r="K215" s="137">
        <f t="shared" si="22"/>
        <v>0.09999999999999432</v>
      </c>
    </row>
    <row r="216" spans="2:11" ht="12.75">
      <c r="B216" s="50" t="s">
        <v>434</v>
      </c>
      <c r="C216" s="49" t="s">
        <v>393</v>
      </c>
      <c r="D216" s="49" t="s">
        <v>454</v>
      </c>
      <c r="E216" s="147" t="s">
        <v>274</v>
      </c>
      <c r="F216" s="49" t="s">
        <v>435</v>
      </c>
      <c r="G216" s="49"/>
      <c r="H216" s="137">
        <f t="shared" si="40"/>
        <v>90.5</v>
      </c>
      <c r="I216" s="137">
        <f t="shared" si="40"/>
        <v>90.4</v>
      </c>
      <c r="J216" s="137">
        <f t="shared" si="21"/>
        <v>99.88950276243095</v>
      </c>
      <c r="K216" s="137">
        <f t="shared" si="22"/>
        <v>0.09999999999999432</v>
      </c>
    </row>
    <row r="217" spans="2:11" ht="12.75">
      <c r="B217" s="40" t="s">
        <v>421</v>
      </c>
      <c r="C217" s="49" t="s">
        <v>393</v>
      </c>
      <c r="D217" s="49" t="s">
        <v>454</v>
      </c>
      <c r="E217" s="147" t="s">
        <v>274</v>
      </c>
      <c r="F217" s="49" t="s">
        <v>435</v>
      </c>
      <c r="G217" s="49" t="s">
        <v>414</v>
      </c>
      <c r="H217" s="137">
        <v>90.5</v>
      </c>
      <c r="I217" s="137">
        <v>90.4</v>
      </c>
      <c r="J217" s="137">
        <f t="shared" si="21"/>
        <v>99.88950276243095</v>
      </c>
      <c r="K217" s="137">
        <f t="shared" si="22"/>
        <v>0.09999999999999432</v>
      </c>
    </row>
    <row r="218" spans="2:11" ht="12.75">
      <c r="B218" s="40" t="s">
        <v>368</v>
      </c>
      <c r="C218" s="49" t="s">
        <v>393</v>
      </c>
      <c r="D218" s="49" t="s">
        <v>369</v>
      </c>
      <c r="E218" s="49"/>
      <c r="F218" s="49"/>
      <c r="G218" s="49"/>
      <c r="H218" s="137">
        <f>H219+H224</f>
        <v>240</v>
      </c>
      <c r="I218" s="137">
        <f>I219+I224</f>
        <v>239.9</v>
      </c>
      <c r="J218" s="137">
        <f aca="true" t="shared" si="41" ref="J218:J249">I218/H218*100</f>
        <v>99.95833333333334</v>
      </c>
      <c r="K218" s="137">
        <f aca="true" t="shared" si="42" ref="K218:K249">H218-I218</f>
        <v>0.09999999999999432</v>
      </c>
    </row>
    <row r="219" spans="2:11" ht="12.75">
      <c r="B219" s="50" t="s">
        <v>422</v>
      </c>
      <c r="C219" s="49" t="s">
        <v>393</v>
      </c>
      <c r="D219" s="49" t="s">
        <v>369</v>
      </c>
      <c r="E219" s="51" t="s">
        <v>423</v>
      </c>
      <c r="F219" s="49"/>
      <c r="G219" s="49"/>
      <c r="H219" s="137">
        <f aca="true" t="shared" si="43" ref="H219:I222">H220</f>
        <v>160</v>
      </c>
      <c r="I219" s="137">
        <f t="shared" si="43"/>
        <v>159.9</v>
      </c>
      <c r="J219" s="137">
        <f t="shared" si="41"/>
        <v>99.9375</v>
      </c>
      <c r="K219" s="137">
        <f t="shared" si="42"/>
        <v>0.09999999999999432</v>
      </c>
    </row>
    <row r="220" spans="2:11" ht="25.5">
      <c r="B220" s="40" t="s">
        <v>477</v>
      </c>
      <c r="C220" s="49" t="s">
        <v>393</v>
      </c>
      <c r="D220" s="49" t="s">
        <v>369</v>
      </c>
      <c r="E220" s="51" t="s">
        <v>478</v>
      </c>
      <c r="F220" s="49"/>
      <c r="G220" s="49"/>
      <c r="H220" s="137">
        <f t="shared" si="43"/>
        <v>160</v>
      </c>
      <c r="I220" s="137">
        <f t="shared" si="43"/>
        <v>159.9</v>
      </c>
      <c r="J220" s="137">
        <f t="shared" si="41"/>
        <v>99.9375</v>
      </c>
      <c r="K220" s="137">
        <f t="shared" si="42"/>
        <v>0.09999999999999432</v>
      </c>
    </row>
    <row r="221" spans="2:11" ht="12.75">
      <c r="B221" s="50" t="s">
        <v>432</v>
      </c>
      <c r="C221" s="49" t="s">
        <v>393</v>
      </c>
      <c r="D221" s="49" t="s">
        <v>369</v>
      </c>
      <c r="E221" s="51" t="s">
        <v>478</v>
      </c>
      <c r="F221" s="49" t="s">
        <v>433</v>
      </c>
      <c r="G221" s="49"/>
      <c r="H221" s="137">
        <f t="shared" si="43"/>
        <v>160</v>
      </c>
      <c r="I221" s="137">
        <f t="shared" si="43"/>
        <v>159.9</v>
      </c>
      <c r="J221" s="137">
        <f t="shared" si="41"/>
        <v>99.9375</v>
      </c>
      <c r="K221" s="137">
        <f t="shared" si="42"/>
        <v>0.09999999999999432</v>
      </c>
    </row>
    <row r="222" spans="2:11" ht="12.75">
      <c r="B222" s="50" t="s">
        <v>434</v>
      </c>
      <c r="C222" s="49" t="s">
        <v>393</v>
      </c>
      <c r="D222" s="49" t="s">
        <v>369</v>
      </c>
      <c r="E222" s="51" t="s">
        <v>478</v>
      </c>
      <c r="F222" s="49" t="s">
        <v>435</v>
      </c>
      <c r="G222" s="49"/>
      <c r="H222" s="137">
        <f t="shared" si="43"/>
        <v>160</v>
      </c>
      <c r="I222" s="137">
        <f t="shared" si="43"/>
        <v>159.9</v>
      </c>
      <c r="J222" s="137">
        <f t="shared" si="41"/>
        <v>99.9375</v>
      </c>
      <c r="K222" s="137">
        <f t="shared" si="42"/>
        <v>0.09999999999999432</v>
      </c>
    </row>
    <row r="223" spans="2:11" ht="12.75">
      <c r="B223" s="40" t="s">
        <v>421</v>
      </c>
      <c r="C223" s="49" t="s">
        <v>393</v>
      </c>
      <c r="D223" s="49" t="s">
        <v>369</v>
      </c>
      <c r="E223" s="51" t="s">
        <v>478</v>
      </c>
      <c r="F223" s="49" t="s">
        <v>435</v>
      </c>
      <c r="G223" s="49">
        <v>2</v>
      </c>
      <c r="H223" s="137">
        <v>160</v>
      </c>
      <c r="I223" s="137">
        <v>159.9</v>
      </c>
      <c r="J223" s="137">
        <f t="shared" si="41"/>
        <v>99.9375</v>
      </c>
      <c r="K223" s="137">
        <f t="shared" si="42"/>
        <v>0.09999999999999432</v>
      </c>
    </row>
    <row r="224" spans="2:11" ht="15" customHeight="1">
      <c r="B224" s="74" t="s">
        <v>275</v>
      </c>
      <c r="C224" s="49" t="s">
        <v>393</v>
      </c>
      <c r="D224" s="49" t="s">
        <v>369</v>
      </c>
      <c r="E224" s="51" t="s">
        <v>276</v>
      </c>
      <c r="F224" s="49"/>
      <c r="G224" s="49"/>
      <c r="H224" s="137">
        <f aca="true" t="shared" si="44" ref="H224:I227">H225</f>
        <v>80</v>
      </c>
      <c r="I224" s="137">
        <f t="shared" si="44"/>
        <v>80</v>
      </c>
      <c r="J224" s="137">
        <f t="shared" si="41"/>
        <v>100</v>
      </c>
      <c r="K224" s="137">
        <f t="shared" si="42"/>
        <v>0</v>
      </c>
    </row>
    <row r="225" spans="2:11" ht="38.25">
      <c r="B225" s="149" t="s">
        <v>292</v>
      </c>
      <c r="C225" s="49" t="s">
        <v>393</v>
      </c>
      <c r="D225" s="49" t="s">
        <v>369</v>
      </c>
      <c r="E225" s="150" t="s">
        <v>293</v>
      </c>
      <c r="F225" s="49"/>
      <c r="G225" s="49"/>
      <c r="H225" s="137">
        <f t="shared" si="44"/>
        <v>80</v>
      </c>
      <c r="I225" s="137">
        <f t="shared" si="44"/>
        <v>80</v>
      </c>
      <c r="J225" s="137">
        <f t="shared" si="41"/>
        <v>100</v>
      </c>
      <c r="K225" s="137">
        <f t="shared" si="42"/>
        <v>0</v>
      </c>
    </row>
    <row r="226" spans="2:11" ht="12.75">
      <c r="B226" s="50" t="s">
        <v>155</v>
      </c>
      <c r="C226" s="49" t="s">
        <v>393</v>
      </c>
      <c r="D226" s="49" t="s">
        <v>369</v>
      </c>
      <c r="E226" s="150" t="s">
        <v>293</v>
      </c>
      <c r="F226" s="49" t="s">
        <v>466</v>
      </c>
      <c r="G226" s="49"/>
      <c r="H226" s="137">
        <f t="shared" si="44"/>
        <v>80</v>
      </c>
      <c r="I226" s="137">
        <f t="shared" si="44"/>
        <v>80</v>
      </c>
      <c r="J226" s="137">
        <f t="shared" si="41"/>
        <v>100</v>
      </c>
      <c r="K226" s="137">
        <f t="shared" si="42"/>
        <v>0</v>
      </c>
    </row>
    <row r="227" spans="2:11" ht="12.75">
      <c r="B227" s="40" t="s">
        <v>86</v>
      </c>
      <c r="C227" s="49" t="s">
        <v>393</v>
      </c>
      <c r="D227" s="49" t="s">
        <v>369</v>
      </c>
      <c r="E227" s="150" t="s">
        <v>293</v>
      </c>
      <c r="F227" s="49" t="s">
        <v>456</v>
      </c>
      <c r="G227" s="49"/>
      <c r="H227" s="137">
        <f t="shared" si="44"/>
        <v>80</v>
      </c>
      <c r="I227" s="137">
        <f t="shared" si="44"/>
        <v>80</v>
      </c>
      <c r="J227" s="137">
        <f t="shared" si="41"/>
        <v>100</v>
      </c>
      <c r="K227" s="137">
        <f t="shared" si="42"/>
        <v>0</v>
      </c>
    </row>
    <row r="228" spans="2:11" ht="12.75">
      <c r="B228" s="74" t="s">
        <v>409</v>
      </c>
      <c r="C228" s="49" t="s">
        <v>393</v>
      </c>
      <c r="D228" s="49" t="s">
        <v>369</v>
      </c>
      <c r="E228" s="150" t="s">
        <v>293</v>
      </c>
      <c r="F228" s="49" t="s">
        <v>456</v>
      </c>
      <c r="G228" s="49" t="s">
        <v>311</v>
      </c>
      <c r="H228" s="137">
        <v>80</v>
      </c>
      <c r="I228" s="137">
        <v>80</v>
      </c>
      <c r="J228" s="137">
        <f t="shared" si="41"/>
        <v>100</v>
      </c>
      <c r="K228" s="137">
        <f t="shared" si="42"/>
        <v>0</v>
      </c>
    </row>
    <row r="229" spans="2:11" ht="12.75">
      <c r="B229" s="47" t="s">
        <v>205</v>
      </c>
      <c r="C229" s="48" t="s">
        <v>394</v>
      </c>
      <c r="D229" s="48"/>
      <c r="E229" s="48"/>
      <c r="F229" s="48"/>
      <c r="G229" s="48"/>
      <c r="H229" s="142">
        <f>H233+H255+H332+H397</f>
        <v>122940.1</v>
      </c>
      <c r="I229" s="142">
        <f>I233+I255+I332+I397</f>
        <v>94989.5</v>
      </c>
      <c r="J229" s="142">
        <f t="shared" si="41"/>
        <v>77.26486313253365</v>
      </c>
      <c r="K229" s="142">
        <f t="shared" si="42"/>
        <v>27950.600000000006</v>
      </c>
    </row>
    <row r="230" spans="2:11" ht="12.75">
      <c r="B230" s="46" t="s">
        <v>421</v>
      </c>
      <c r="C230" s="45"/>
      <c r="D230" s="45"/>
      <c r="E230" s="45"/>
      <c r="F230" s="45"/>
      <c r="G230" s="45">
        <v>2</v>
      </c>
      <c r="H230" s="142">
        <f>H242+H252+H254+H284+H286+H290+H294+H300+H306+H324+H326+H331+H343+H348+H354+H359+H364+H370+H375+H380+H385+H388+H391+H396+H402+H405+H408</f>
        <v>47292.6</v>
      </c>
      <c r="I230" s="142">
        <f>I242+I252+I254+I284+I286+I290+I294+I300+I306+I324+I326+I331+I343+I348+I354+I359+I364+I370+I375+I380+I385+I388+I391+I396+I402+I405+I408</f>
        <v>37901.1</v>
      </c>
      <c r="J230" s="142">
        <f t="shared" si="41"/>
        <v>80.14171350274673</v>
      </c>
      <c r="K230" s="142">
        <f t="shared" si="42"/>
        <v>9391.5</v>
      </c>
    </row>
    <row r="231" spans="2:11" ht="12.75">
      <c r="B231" s="46" t="s">
        <v>409</v>
      </c>
      <c r="C231" s="45"/>
      <c r="D231" s="45"/>
      <c r="E231" s="45"/>
      <c r="F231" s="45"/>
      <c r="G231" s="45">
        <v>3</v>
      </c>
      <c r="H231" s="142">
        <f>H238+H248+H264+H268+H272+H276+H280+H312+H316+H320+H337</f>
        <v>74767.5</v>
      </c>
      <c r="I231" s="142">
        <f>I238+I248+I264+I268+I272+I276+I280+I312+I316+I320+I337</f>
        <v>56694.6</v>
      </c>
      <c r="J231" s="142">
        <f t="shared" si="41"/>
        <v>75.82786638579596</v>
      </c>
      <c r="K231" s="142">
        <f t="shared" si="42"/>
        <v>18072.9</v>
      </c>
    </row>
    <row r="232" spans="2:11" ht="12.75">
      <c r="B232" s="46" t="s">
        <v>410</v>
      </c>
      <c r="C232" s="45"/>
      <c r="D232" s="45"/>
      <c r="E232" s="45"/>
      <c r="F232" s="45"/>
      <c r="G232" s="45">
        <v>4</v>
      </c>
      <c r="H232" s="142">
        <f>H260</f>
        <v>880</v>
      </c>
      <c r="I232" s="142">
        <f>I260</f>
        <v>393.8</v>
      </c>
      <c r="J232" s="142">
        <f t="shared" si="41"/>
        <v>44.75</v>
      </c>
      <c r="K232" s="142">
        <f t="shared" si="42"/>
        <v>486.2</v>
      </c>
    </row>
    <row r="233" spans="2:11" ht="12.75">
      <c r="B233" s="40" t="s">
        <v>206</v>
      </c>
      <c r="C233" s="49" t="s">
        <v>394</v>
      </c>
      <c r="D233" s="49" t="s">
        <v>395</v>
      </c>
      <c r="E233" s="48"/>
      <c r="F233" s="48"/>
      <c r="G233" s="48"/>
      <c r="H233" s="137">
        <f>H234+H243</f>
        <v>23915.100000000002</v>
      </c>
      <c r="I233" s="137">
        <f>I234+I243</f>
        <v>18057.9</v>
      </c>
      <c r="J233" s="137">
        <f t="shared" si="41"/>
        <v>75.50836082642347</v>
      </c>
      <c r="K233" s="137">
        <f t="shared" si="42"/>
        <v>5857.200000000001</v>
      </c>
    </row>
    <row r="234" spans="2:11" ht="12.75">
      <c r="B234" s="50" t="s">
        <v>422</v>
      </c>
      <c r="C234" s="49" t="s">
        <v>394</v>
      </c>
      <c r="D234" s="49" t="s">
        <v>395</v>
      </c>
      <c r="E234" s="51" t="s">
        <v>423</v>
      </c>
      <c r="F234" s="49"/>
      <c r="G234" s="49"/>
      <c r="H234" s="137">
        <f>H235+H239</f>
        <v>5968.7</v>
      </c>
      <c r="I234" s="137">
        <f>I235+I239</f>
        <v>5968.7</v>
      </c>
      <c r="J234" s="137">
        <f t="shared" si="41"/>
        <v>100</v>
      </c>
      <c r="K234" s="137">
        <f t="shared" si="42"/>
        <v>0</v>
      </c>
    </row>
    <row r="235" spans="2:11" ht="76.5">
      <c r="B235" s="50" t="s">
        <v>603</v>
      </c>
      <c r="C235" s="49" t="s">
        <v>394</v>
      </c>
      <c r="D235" s="49" t="s">
        <v>395</v>
      </c>
      <c r="E235" s="51" t="s">
        <v>481</v>
      </c>
      <c r="F235" s="52"/>
      <c r="G235" s="49"/>
      <c r="H235" s="137">
        <f aca="true" t="shared" si="45" ref="H235:I237">H236</f>
        <v>2330.2</v>
      </c>
      <c r="I235" s="137">
        <f t="shared" si="45"/>
        <v>2330.2</v>
      </c>
      <c r="J235" s="137">
        <f t="shared" si="41"/>
        <v>100</v>
      </c>
      <c r="K235" s="137">
        <f t="shared" si="42"/>
        <v>0</v>
      </c>
    </row>
    <row r="236" spans="2:11" ht="25.5">
      <c r="B236" s="40" t="s">
        <v>473</v>
      </c>
      <c r="C236" s="49" t="s">
        <v>394</v>
      </c>
      <c r="D236" s="49" t="s">
        <v>395</v>
      </c>
      <c r="E236" s="51" t="s">
        <v>481</v>
      </c>
      <c r="F236" s="49" t="s">
        <v>474</v>
      </c>
      <c r="G236" s="49"/>
      <c r="H236" s="137">
        <f t="shared" si="45"/>
        <v>2330.2</v>
      </c>
      <c r="I236" s="137">
        <f t="shared" si="45"/>
        <v>2330.2</v>
      </c>
      <c r="J236" s="137">
        <f t="shared" si="41"/>
        <v>100</v>
      </c>
      <c r="K236" s="137">
        <f t="shared" si="42"/>
        <v>0</v>
      </c>
    </row>
    <row r="237" spans="2:11" ht="25.5">
      <c r="B237" s="40" t="s">
        <v>157</v>
      </c>
      <c r="C237" s="49" t="s">
        <v>394</v>
      </c>
      <c r="D237" s="49" t="s">
        <v>395</v>
      </c>
      <c r="E237" s="51" t="s">
        <v>481</v>
      </c>
      <c r="F237" s="49" t="s">
        <v>156</v>
      </c>
      <c r="G237" s="49"/>
      <c r="H237" s="137">
        <f t="shared" si="45"/>
        <v>2330.2</v>
      </c>
      <c r="I237" s="137">
        <f t="shared" si="45"/>
        <v>2330.2</v>
      </c>
      <c r="J237" s="137">
        <f t="shared" si="41"/>
        <v>100</v>
      </c>
      <c r="K237" s="137">
        <f t="shared" si="42"/>
        <v>0</v>
      </c>
    </row>
    <row r="238" spans="2:11" ht="12.75">
      <c r="B238" s="40" t="s">
        <v>409</v>
      </c>
      <c r="C238" s="49" t="s">
        <v>394</v>
      </c>
      <c r="D238" s="49" t="s">
        <v>395</v>
      </c>
      <c r="E238" s="51" t="s">
        <v>481</v>
      </c>
      <c r="F238" s="49" t="s">
        <v>156</v>
      </c>
      <c r="G238" s="49">
        <v>3</v>
      </c>
      <c r="H238" s="137">
        <v>2330.2</v>
      </c>
      <c r="I238" s="137">
        <v>2330.2</v>
      </c>
      <c r="J238" s="137">
        <f t="shared" si="41"/>
        <v>100</v>
      </c>
      <c r="K238" s="137">
        <f t="shared" si="42"/>
        <v>0</v>
      </c>
    </row>
    <row r="239" spans="2:11" ht="25.5">
      <c r="B239" s="40" t="s">
        <v>479</v>
      </c>
      <c r="C239" s="49" t="s">
        <v>394</v>
      </c>
      <c r="D239" s="49" t="s">
        <v>395</v>
      </c>
      <c r="E239" s="51" t="s">
        <v>480</v>
      </c>
      <c r="F239" s="49"/>
      <c r="G239" s="49"/>
      <c r="H239" s="137">
        <f aca="true" t="shared" si="46" ref="H239:I241">H240</f>
        <v>3638.5</v>
      </c>
      <c r="I239" s="137">
        <f t="shared" si="46"/>
        <v>3638.5</v>
      </c>
      <c r="J239" s="137">
        <f t="shared" si="41"/>
        <v>100</v>
      </c>
      <c r="K239" s="137">
        <f t="shared" si="42"/>
        <v>0</v>
      </c>
    </row>
    <row r="240" spans="2:11" ht="25.5">
      <c r="B240" s="40" t="s">
        <v>473</v>
      </c>
      <c r="C240" s="49" t="s">
        <v>394</v>
      </c>
      <c r="D240" s="49" t="s">
        <v>395</v>
      </c>
      <c r="E240" s="51" t="s">
        <v>480</v>
      </c>
      <c r="F240" s="49" t="s">
        <v>474</v>
      </c>
      <c r="G240" s="49"/>
      <c r="H240" s="137">
        <f t="shared" si="46"/>
        <v>3638.5</v>
      </c>
      <c r="I240" s="137">
        <f t="shared" si="46"/>
        <v>3638.5</v>
      </c>
      <c r="J240" s="137">
        <f t="shared" si="41"/>
        <v>100</v>
      </c>
      <c r="K240" s="137">
        <f t="shared" si="42"/>
        <v>0</v>
      </c>
    </row>
    <row r="241" spans="2:11" ht="25.5">
      <c r="B241" s="40" t="s">
        <v>157</v>
      </c>
      <c r="C241" s="49" t="s">
        <v>394</v>
      </c>
      <c r="D241" s="49" t="s">
        <v>395</v>
      </c>
      <c r="E241" s="51" t="s">
        <v>480</v>
      </c>
      <c r="F241" s="49" t="s">
        <v>156</v>
      </c>
      <c r="G241" s="49"/>
      <c r="H241" s="137">
        <f t="shared" si="46"/>
        <v>3638.5</v>
      </c>
      <c r="I241" s="137">
        <f t="shared" si="46"/>
        <v>3638.5</v>
      </c>
      <c r="J241" s="137">
        <f t="shared" si="41"/>
        <v>100</v>
      </c>
      <c r="K241" s="137">
        <f t="shared" si="42"/>
        <v>0</v>
      </c>
    </row>
    <row r="242" spans="2:11" ht="12.75">
      <c r="B242" s="40" t="s">
        <v>421</v>
      </c>
      <c r="C242" s="49" t="s">
        <v>394</v>
      </c>
      <c r="D242" s="49" t="s">
        <v>395</v>
      </c>
      <c r="E242" s="51" t="s">
        <v>480</v>
      </c>
      <c r="F242" s="49" t="s">
        <v>156</v>
      </c>
      <c r="G242" s="49">
        <v>2</v>
      </c>
      <c r="H242" s="137">
        <v>3638.5</v>
      </c>
      <c r="I242" s="137">
        <v>3638.5</v>
      </c>
      <c r="J242" s="137">
        <f t="shared" si="41"/>
        <v>100</v>
      </c>
      <c r="K242" s="137">
        <f t="shared" si="42"/>
        <v>0</v>
      </c>
    </row>
    <row r="243" spans="2:11" ht="25.5">
      <c r="B243" s="40" t="s">
        <v>345</v>
      </c>
      <c r="C243" s="49" t="s">
        <v>394</v>
      </c>
      <c r="D243" s="49" t="s">
        <v>395</v>
      </c>
      <c r="E243" s="68" t="s">
        <v>346</v>
      </c>
      <c r="F243" s="52"/>
      <c r="G243" s="49"/>
      <c r="H243" s="137">
        <f>H244</f>
        <v>17946.4</v>
      </c>
      <c r="I243" s="137">
        <f>I244</f>
        <v>12089.2</v>
      </c>
      <c r="J243" s="137">
        <f t="shared" si="41"/>
        <v>67.36281371194222</v>
      </c>
      <c r="K243" s="137">
        <f t="shared" si="42"/>
        <v>5857.200000000001</v>
      </c>
    </row>
    <row r="244" spans="2:11" ht="38.25">
      <c r="B244" s="67" t="s">
        <v>352</v>
      </c>
      <c r="C244" s="49" t="s">
        <v>394</v>
      </c>
      <c r="D244" s="49" t="s">
        <v>395</v>
      </c>
      <c r="E244" s="68" t="s">
        <v>353</v>
      </c>
      <c r="F244" s="52"/>
      <c r="G244" s="49"/>
      <c r="H244" s="137">
        <f>H245+H249</f>
        <v>17946.4</v>
      </c>
      <c r="I244" s="137">
        <f>I245+I249</f>
        <v>12089.2</v>
      </c>
      <c r="J244" s="137">
        <f t="shared" si="41"/>
        <v>67.36281371194222</v>
      </c>
      <c r="K244" s="137">
        <f t="shared" si="42"/>
        <v>5857.200000000001</v>
      </c>
    </row>
    <row r="245" spans="2:11" ht="102">
      <c r="B245" s="67" t="s">
        <v>13</v>
      </c>
      <c r="C245" s="49" t="s">
        <v>394</v>
      </c>
      <c r="D245" s="49" t="s">
        <v>395</v>
      </c>
      <c r="E245" s="68" t="s">
        <v>354</v>
      </c>
      <c r="F245" s="68"/>
      <c r="G245" s="49"/>
      <c r="H245" s="137">
        <f aca="true" t="shared" si="47" ref="H245:I247">H246</f>
        <v>8429.5</v>
      </c>
      <c r="I245" s="137">
        <f t="shared" si="47"/>
        <v>5837.1</v>
      </c>
      <c r="J245" s="137">
        <f t="shared" si="41"/>
        <v>69.24610000593155</v>
      </c>
      <c r="K245" s="137">
        <f t="shared" si="42"/>
        <v>2592.3999999999996</v>
      </c>
    </row>
    <row r="246" spans="2:11" ht="25.5">
      <c r="B246" s="40" t="s">
        <v>473</v>
      </c>
      <c r="C246" s="49" t="s">
        <v>394</v>
      </c>
      <c r="D246" s="49" t="s">
        <v>395</v>
      </c>
      <c r="E246" s="68" t="s">
        <v>354</v>
      </c>
      <c r="F246" s="68" t="s">
        <v>474</v>
      </c>
      <c r="G246" s="49"/>
      <c r="H246" s="137">
        <f t="shared" si="47"/>
        <v>8429.5</v>
      </c>
      <c r="I246" s="137">
        <f t="shared" si="47"/>
        <v>5837.1</v>
      </c>
      <c r="J246" s="137">
        <f t="shared" si="41"/>
        <v>69.24610000593155</v>
      </c>
      <c r="K246" s="137">
        <f t="shared" si="42"/>
        <v>2592.3999999999996</v>
      </c>
    </row>
    <row r="247" spans="2:11" ht="38.25">
      <c r="B247" s="67" t="s">
        <v>355</v>
      </c>
      <c r="C247" s="49" t="s">
        <v>394</v>
      </c>
      <c r="D247" s="49" t="s">
        <v>395</v>
      </c>
      <c r="E247" s="68" t="s">
        <v>354</v>
      </c>
      <c r="F247" s="68" t="s">
        <v>156</v>
      </c>
      <c r="G247" s="49"/>
      <c r="H247" s="137">
        <f t="shared" si="47"/>
        <v>8429.5</v>
      </c>
      <c r="I247" s="137">
        <f t="shared" si="47"/>
        <v>5837.1</v>
      </c>
      <c r="J247" s="137">
        <f t="shared" si="41"/>
        <v>69.24610000593155</v>
      </c>
      <c r="K247" s="137">
        <f t="shared" si="42"/>
        <v>2592.3999999999996</v>
      </c>
    </row>
    <row r="248" spans="2:11" ht="12.75">
      <c r="B248" s="40" t="s">
        <v>409</v>
      </c>
      <c r="C248" s="49" t="s">
        <v>394</v>
      </c>
      <c r="D248" s="49" t="s">
        <v>395</v>
      </c>
      <c r="E248" s="68" t="s">
        <v>354</v>
      </c>
      <c r="F248" s="68" t="s">
        <v>156</v>
      </c>
      <c r="G248" s="49" t="s">
        <v>311</v>
      </c>
      <c r="H248" s="137">
        <v>8429.5</v>
      </c>
      <c r="I248" s="137">
        <v>5837.1</v>
      </c>
      <c r="J248" s="137">
        <f t="shared" si="41"/>
        <v>69.24610000593155</v>
      </c>
      <c r="K248" s="137">
        <f t="shared" si="42"/>
        <v>2592.3999999999996</v>
      </c>
    </row>
    <row r="249" spans="2:11" ht="38.25">
      <c r="B249" s="67" t="s">
        <v>614</v>
      </c>
      <c r="C249" s="68" t="s">
        <v>394</v>
      </c>
      <c r="D249" s="68" t="s">
        <v>395</v>
      </c>
      <c r="E249" s="68" t="s">
        <v>615</v>
      </c>
      <c r="F249" s="68"/>
      <c r="G249" s="49"/>
      <c r="H249" s="137">
        <f>H250</f>
        <v>9516.9</v>
      </c>
      <c r="I249" s="137">
        <f>I250</f>
        <v>6252.1</v>
      </c>
      <c r="J249" s="137">
        <f t="shared" si="41"/>
        <v>65.69471151320283</v>
      </c>
      <c r="K249" s="137">
        <f t="shared" si="42"/>
        <v>3264.7999999999993</v>
      </c>
    </row>
    <row r="250" spans="2:11" ht="25.5">
      <c r="B250" s="40" t="s">
        <v>473</v>
      </c>
      <c r="C250" s="68" t="s">
        <v>394</v>
      </c>
      <c r="D250" s="68" t="s">
        <v>395</v>
      </c>
      <c r="E250" s="68" t="s">
        <v>615</v>
      </c>
      <c r="F250" s="68" t="s">
        <v>474</v>
      </c>
      <c r="G250" s="49"/>
      <c r="H250" s="137">
        <f>H251+H253</f>
        <v>9516.9</v>
      </c>
      <c r="I250" s="137">
        <f>I251+I253</f>
        <v>6252.1</v>
      </c>
      <c r="J250" s="137">
        <f aca="true" t="shared" si="48" ref="J250:J281">I250/H250*100</f>
        <v>65.69471151320283</v>
      </c>
      <c r="K250" s="137">
        <f aca="true" t="shared" si="49" ref="K250:K281">H250-I250</f>
        <v>3264.7999999999993</v>
      </c>
    </row>
    <row r="251" spans="2:11" ht="38.25">
      <c r="B251" s="67" t="s">
        <v>355</v>
      </c>
      <c r="C251" s="68" t="s">
        <v>394</v>
      </c>
      <c r="D251" s="68" t="s">
        <v>395</v>
      </c>
      <c r="E251" s="68" t="s">
        <v>615</v>
      </c>
      <c r="F251" s="68" t="s">
        <v>156</v>
      </c>
      <c r="G251" s="49"/>
      <c r="H251" s="137">
        <f>H252</f>
        <v>9157.9</v>
      </c>
      <c r="I251" s="137">
        <f>I252</f>
        <v>6252.1</v>
      </c>
      <c r="J251" s="137">
        <f t="shared" si="48"/>
        <v>68.2700182356217</v>
      </c>
      <c r="K251" s="137">
        <f t="shared" si="49"/>
        <v>2905.7999999999993</v>
      </c>
    </row>
    <row r="252" spans="2:11" ht="12.75">
      <c r="B252" s="40" t="s">
        <v>421</v>
      </c>
      <c r="C252" s="68" t="s">
        <v>394</v>
      </c>
      <c r="D252" s="68" t="s">
        <v>395</v>
      </c>
      <c r="E252" s="68" t="s">
        <v>615</v>
      </c>
      <c r="F252" s="68" t="s">
        <v>156</v>
      </c>
      <c r="G252" s="49" t="s">
        <v>414</v>
      </c>
      <c r="H252" s="137">
        <v>9157.9</v>
      </c>
      <c r="I252" s="137">
        <v>6252.1</v>
      </c>
      <c r="J252" s="137">
        <f t="shared" si="48"/>
        <v>68.2700182356217</v>
      </c>
      <c r="K252" s="137">
        <f t="shared" si="49"/>
        <v>2905.7999999999993</v>
      </c>
    </row>
    <row r="253" spans="2:11" ht="12.75">
      <c r="B253" s="40" t="s">
        <v>570</v>
      </c>
      <c r="C253" s="68" t="s">
        <v>394</v>
      </c>
      <c r="D253" s="68" t="s">
        <v>395</v>
      </c>
      <c r="E253" s="68" t="s">
        <v>615</v>
      </c>
      <c r="F253" s="68" t="s">
        <v>571</v>
      </c>
      <c r="G253" s="49"/>
      <c r="H253" s="137">
        <f>H254</f>
        <v>359</v>
      </c>
      <c r="I253" s="137">
        <f>I254</f>
        <v>0</v>
      </c>
      <c r="J253" s="137">
        <f t="shared" si="48"/>
        <v>0</v>
      </c>
      <c r="K253" s="137">
        <f t="shared" si="49"/>
        <v>359</v>
      </c>
    </row>
    <row r="254" spans="2:11" ht="12.75">
      <c r="B254" s="40" t="s">
        <v>421</v>
      </c>
      <c r="C254" s="68" t="s">
        <v>394</v>
      </c>
      <c r="D254" s="68" t="s">
        <v>395</v>
      </c>
      <c r="E254" s="68" t="s">
        <v>615</v>
      </c>
      <c r="F254" s="68" t="s">
        <v>571</v>
      </c>
      <c r="G254" s="49" t="s">
        <v>414</v>
      </c>
      <c r="H254" s="137">
        <v>359</v>
      </c>
      <c r="I254" s="137">
        <v>0</v>
      </c>
      <c r="J254" s="137">
        <f t="shared" si="48"/>
        <v>0</v>
      </c>
      <c r="K254" s="137">
        <f t="shared" si="49"/>
        <v>359</v>
      </c>
    </row>
    <row r="255" spans="2:11" ht="12.75">
      <c r="B255" s="40" t="s">
        <v>207</v>
      </c>
      <c r="C255" s="49" t="s">
        <v>394</v>
      </c>
      <c r="D255" s="49" t="s">
        <v>396</v>
      </c>
      <c r="E255" s="49"/>
      <c r="F255" s="49"/>
      <c r="G255" s="49"/>
      <c r="H255" s="137">
        <f>H256+H295+H301+H307</f>
        <v>96735.8</v>
      </c>
      <c r="I255" s="137">
        <f>I256+I295+I301+I307</f>
        <v>75075.3</v>
      </c>
      <c r="J255" s="137">
        <f t="shared" si="48"/>
        <v>77.60859991854102</v>
      </c>
      <c r="K255" s="137">
        <f t="shared" si="49"/>
        <v>21660.5</v>
      </c>
    </row>
    <row r="256" spans="2:11" ht="12.75">
      <c r="B256" s="50" t="s">
        <v>422</v>
      </c>
      <c r="C256" s="49" t="s">
        <v>394</v>
      </c>
      <c r="D256" s="49" t="s">
        <v>396</v>
      </c>
      <c r="E256" s="51" t="s">
        <v>423</v>
      </c>
      <c r="F256" s="49"/>
      <c r="G256" s="49"/>
      <c r="H256" s="137">
        <f>H257+H261+H265+H269+H273+H281+H287+H277+H291</f>
        <v>30124.100000000002</v>
      </c>
      <c r="I256" s="137">
        <f>I257+I261+I265+I269+I273+I281+I287+I277+I291</f>
        <v>28619.000000000004</v>
      </c>
      <c r="J256" s="137">
        <f t="shared" si="48"/>
        <v>95.00366815938071</v>
      </c>
      <c r="K256" s="137">
        <f t="shared" si="49"/>
        <v>1505.0999999999985</v>
      </c>
    </row>
    <row r="257" spans="2:11" ht="38.25">
      <c r="B257" s="40" t="s">
        <v>616</v>
      </c>
      <c r="C257" s="49" t="s">
        <v>394</v>
      </c>
      <c r="D257" s="49" t="s">
        <v>396</v>
      </c>
      <c r="E257" s="51" t="s">
        <v>613</v>
      </c>
      <c r="F257" s="49"/>
      <c r="G257" s="49"/>
      <c r="H257" s="137">
        <f aca="true" t="shared" si="50" ref="H257:I259">H258</f>
        <v>880</v>
      </c>
      <c r="I257" s="137">
        <f t="shared" si="50"/>
        <v>393.8</v>
      </c>
      <c r="J257" s="137">
        <f t="shared" si="48"/>
        <v>44.75</v>
      </c>
      <c r="K257" s="137">
        <f t="shared" si="49"/>
        <v>486.2</v>
      </c>
    </row>
    <row r="258" spans="2:11" ht="25.5">
      <c r="B258" s="40" t="s">
        <v>473</v>
      </c>
      <c r="C258" s="49" t="s">
        <v>394</v>
      </c>
      <c r="D258" s="49" t="s">
        <v>396</v>
      </c>
      <c r="E258" s="51" t="s">
        <v>613</v>
      </c>
      <c r="F258" s="49" t="s">
        <v>474</v>
      </c>
      <c r="G258" s="49"/>
      <c r="H258" s="137">
        <f t="shared" si="50"/>
        <v>880</v>
      </c>
      <c r="I258" s="137">
        <f t="shared" si="50"/>
        <v>393.8</v>
      </c>
      <c r="J258" s="137">
        <f t="shared" si="48"/>
        <v>44.75</v>
      </c>
      <c r="K258" s="137">
        <f t="shared" si="49"/>
        <v>486.2</v>
      </c>
    </row>
    <row r="259" spans="2:11" ht="12.75">
      <c r="B259" s="40" t="s">
        <v>570</v>
      </c>
      <c r="C259" s="49" t="s">
        <v>394</v>
      </c>
      <c r="D259" s="49" t="s">
        <v>396</v>
      </c>
      <c r="E259" s="51" t="s">
        <v>613</v>
      </c>
      <c r="F259" s="49" t="s">
        <v>571</v>
      </c>
      <c r="G259" s="49"/>
      <c r="H259" s="137">
        <f t="shared" si="50"/>
        <v>880</v>
      </c>
      <c r="I259" s="137">
        <f t="shared" si="50"/>
        <v>393.8</v>
      </c>
      <c r="J259" s="137">
        <f t="shared" si="48"/>
        <v>44.75</v>
      </c>
      <c r="K259" s="137">
        <f t="shared" si="49"/>
        <v>486.2</v>
      </c>
    </row>
    <row r="260" spans="2:11" ht="12.75">
      <c r="B260" s="50" t="s">
        <v>410</v>
      </c>
      <c r="C260" s="49" t="s">
        <v>394</v>
      </c>
      <c r="D260" s="49" t="s">
        <v>396</v>
      </c>
      <c r="E260" s="51" t="s">
        <v>613</v>
      </c>
      <c r="F260" s="49" t="s">
        <v>571</v>
      </c>
      <c r="G260" s="49" t="s">
        <v>417</v>
      </c>
      <c r="H260" s="137">
        <v>880</v>
      </c>
      <c r="I260" s="137">
        <v>393.8</v>
      </c>
      <c r="J260" s="137">
        <f t="shared" si="48"/>
        <v>44.75</v>
      </c>
      <c r="K260" s="137">
        <f t="shared" si="49"/>
        <v>486.2</v>
      </c>
    </row>
    <row r="261" spans="2:11" ht="25.5">
      <c r="B261" s="50" t="s">
        <v>582</v>
      </c>
      <c r="C261" s="49" t="s">
        <v>394</v>
      </c>
      <c r="D261" s="49" t="s">
        <v>396</v>
      </c>
      <c r="E261" s="51" t="s">
        <v>485</v>
      </c>
      <c r="F261" s="51"/>
      <c r="G261" s="48"/>
      <c r="H261" s="137">
        <f aca="true" t="shared" si="51" ref="H261:I263">H262</f>
        <v>465.6</v>
      </c>
      <c r="I261" s="137">
        <f t="shared" si="51"/>
        <v>465.6</v>
      </c>
      <c r="J261" s="137">
        <f t="shared" si="48"/>
        <v>100</v>
      </c>
      <c r="K261" s="137">
        <f t="shared" si="49"/>
        <v>0</v>
      </c>
    </row>
    <row r="262" spans="2:11" ht="25.5">
      <c r="B262" s="40" t="s">
        <v>473</v>
      </c>
      <c r="C262" s="49" t="s">
        <v>394</v>
      </c>
      <c r="D262" s="49" t="s">
        <v>396</v>
      </c>
      <c r="E262" s="51" t="s">
        <v>485</v>
      </c>
      <c r="F262" s="49" t="s">
        <v>474</v>
      </c>
      <c r="G262" s="49"/>
      <c r="H262" s="137">
        <f t="shared" si="51"/>
        <v>465.6</v>
      </c>
      <c r="I262" s="137">
        <f t="shared" si="51"/>
        <v>465.6</v>
      </c>
      <c r="J262" s="137">
        <f t="shared" si="48"/>
        <v>100</v>
      </c>
      <c r="K262" s="137">
        <f t="shared" si="49"/>
        <v>0</v>
      </c>
    </row>
    <row r="263" spans="2:11" ht="25.5">
      <c r="B263" s="40" t="s">
        <v>157</v>
      </c>
      <c r="C263" s="49" t="s">
        <v>394</v>
      </c>
      <c r="D263" s="49" t="s">
        <v>396</v>
      </c>
      <c r="E263" s="51" t="s">
        <v>485</v>
      </c>
      <c r="F263" s="49" t="s">
        <v>156</v>
      </c>
      <c r="G263" s="49"/>
      <c r="H263" s="137">
        <f t="shared" si="51"/>
        <v>465.6</v>
      </c>
      <c r="I263" s="137">
        <f t="shared" si="51"/>
        <v>465.6</v>
      </c>
      <c r="J263" s="137">
        <f t="shared" si="48"/>
        <v>100</v>
      </c>
      <c r="K263" s="137">
        <f t="shared" si="49"/>
        <v>0</v>
      </c>
    </row>
    <row r="264" spans="2:11" ht="12.75">
      <c r="B264" s="40" t="s">
        <v>409</v>
      </c>
      <c r="C264" s="49" t="s">
        <v>394</v>
      </c>
      <c r="D264" s="49" t="s">
        <v>396</v>
      </c>
      <c r="E264" s="51" t="s">
        <v>485</v>
      </c>
      <c r="F264" s="49" t="s">
        <v>156</v>
      </c>
      <c r="G264" s="49">
        <v>3</v>
      </c>
      <c r="H264" s="137">
        <v>465.6</v>
      </c>
      <c r="I264" s="137">
        <v>465.6</v>
      </c>
      <c r="J264" s="137">
        <f t="shared" si="48"/>
        <v>100</v>
      </c>
      <c r="K264" s="137">
        <f t="shared" si="49"/>
        <v>0</v>
      </c>
    </row>
    <row r="265" spans="2:11" ht="76.5">
      <c r="B265" s="50" t="s">
        <v>603</v>
      </c>
      <c r="C265" s="49" t="s">
        <v>394</v>
      </c>
      <c r="D265" s="49" t="s">
        <v>396</v>
      </c>
      <c r="E265" s="51" t="s">
        <v>481</v>
      </c>
      <c r="F265" s="52"/>
      <c r="G265" s="49"/>
      <c r="H265" s="137">
        <f aca="true" t="shared" si="52" ref="H265:I267">H266</f>
        <v>14343.6</v>
      </c>
      <c r="I265" s="137">
        <f t="shared" si="52"/>
        <v>14343.6</v>
      </c>
      <c r="J265" s="137">
        <f t="shared" si="48"/>
        <v>100</v>
      </c>
      <c r="K265" s="137">
        <f t="shared" si="49"/>
        <v>0</v>
      </c>
    </row>
    <row r="266" spans="2:11" ht="25.5">
      <c r="B266" s="40" t="s">
        <v>473</v>
      </c>
      <c r="C266" s="49" t="s">
        <v>394</v>
      </c>
      <c r="D266" s="49" t="s">
        <v>396</v>
      </c>
      <c r="E266" s="51" t="s">
        <v>481</v>
      </c>
      <c r="F266" s="49" t="s">
        <v>474</v>
      </c>
      <c r="G266" s="49"/>
      <c r="H266" s="137">
        <f t="shared" si="52"/>
        <v>14343.6</v>
      </c>
      <c r="I266" s="137">
        <f t="shared" si="52"/>
        <v>14343.6</v>
      </c>
      <c r="J266" s="137">
        <f t="shared" si="48"/>
        <v>100</v>
      </c>
      <c r="K266" s="137">
        <f t="shared" si="49"/>
        <v>0</v>
      </c>
    </row>
    <row r="267" spans="2:11" ht="25.5">
      <c r="B267" s="40" t="s">
        <v>157</v>
      </c>
      <c r="C267" s="49" t="s">
        <v>394</v>
      </c>
      <c r="D267" s="49" t="s">
        <v>396</v>
      </c>
      <c r="E267" s="51" t="s">
        <v>481</v>
      </c>
      <c r="F267" s="49" t="s">
        <v>156</v>
      </c>
      <c r="G267" s="49"/>
      <c r="H267" s="137">
        <f t="shared" si="52"/>
        <v>14343.6</v>
      </c>
      <c r="I267" s="137">
        <f t="shared" si="52"/>
        <v>14343.6</v>
      </c>
      <c r="J267" s="137">
        <f t="shared" si="48"/>
        <v>100</v>
      </c>
      <c r="K267" s="137">
        <f t="shared" si="49"/>
        <v>0</v>
      </c>
    </row>
    <row r="268" spans="2:11" ht="12.75">
      <c r="B268" s="40" t="s">
        <v>409</v>
      </c>
      <c r="C268" s="49" t="s">
        <v>394</v>
      </c>
      <c r="D268" s="49" t="s">
        <v>396</v>
      </c>
      <c r="E268" s="51" t="s">
        <v>481</v>
      </c>
      <c r="F268" s="49" t="s">
        <v>156</v>
      </c>
      <c r="G268" s="49">
        <v>3</v>
      </c>
      <c r="H268" s="137">
        <v>14343.6</v>
      </c>
      <c r="I268" s="137">
        <v>14343.6</v>
      </c>
      <c r="J268" s="137">
        <f t="shared" si="48"/>
        <v>100</v>
      </c>
      <c r="K268" s="137">
        <f t="shared" si="49"/>
        <v>0</v>
      </c>
    </row>
    <row r="269" spans="2:11" ht="38.25">
      <c r="B269" s="50" t="s">
        <v>601</v>
      </c>
      <c r="C269" s="49" t="s">
        <v>394</v>
      </c>
      <c r="D269" s="49" t="s">
        <v>396</v>
      </c>
      <c r="E269" s="51" t="s">
        <v>484</v>
      </c>
      <c r="F269" s="48"/>
      <c r="G269" s="48"/>
      <c r="H269" s="137">
        <f aca="true" t="shared" si="53" ref="H269:I271">H270</f>
        <v>1158.6</v>
      </c>
      <c r="I269" s="137">
        <f t="shared" si="53"/>
        <v>1158.6</v>
      </c>
      <c r="J269" s="137">
        <f t="shared" si="48"/>
        <v>100</v>
      </c>
      <c r="K269" s="137">
        <f t="shared" si="49"/>
        <v>0</v>
      </c>
    </row>
    <row r="270" spans="2:11" ht="25.5">
      <c r="B270" s="40" t="s">
        <v>473</v>
      </c>
      <c r="C270" s="49" t="s">
        <v>394</v>
      </c>
      <c r="D270" s="49" t="s">
        <v>396</v>
      </c>
      <c r="E270" s="51" t="s">
        <v>484</v>
      </c>
      <c r="F270" s="49" t="s">
        <v>474</v>
      </c>
      <c r="G270" s="49"/>
      <c r="H270" s="137">
        <f t="shared" si="53"/>
        <v>1158.6</v>
      </c>
      <c r="I270" s="137">
        <f t="shared" si="53"/>
        <v>1158.6</v>
      </c>
      <c r="J270" s="137">
        <f t="shared" si="48"/>
        <v>100</v>
      </c>
      <c r="K270" s="137">
        <f t="shared" si="49"/>
        <v>0</v>
      </c>
    </row>
    <row r="271" spans="2:11" ht="25.5">
      <c r="B271" s="40" t="s">
        <v>157</v>
      </c>
      <c r="C271" s="49" t="s">
        <v>394</v>
      </c>
      <c r="D271" s="49" t="s">
        <v>396</v>
      </c>
      <c r="E271" s="51" t="s">
        <v>484</v>
      </c>
      <c r="F271" s="49" t="s">
        <v>156</v>
      </c>
      <c r="G271" s="49"/>
      <c r="H271" s="137">
        <f t="shared" si="53"/>
        <v>1158.6</v>
      </c>
      <c r="I271" s="137">
        <f t="shared" si="53"/>
        <v>1158.6</v>
      </c>
      <c r="J271" s="137">
        <f t="shared" si="48"/>
        <v>100</v>
      </c>
      <c r="K271" s="137">
        <f t="shared" si="49"/>
        <v>0</v>
      </c>
    </row>
    <row r="272" spans="2:11" ht="12.75">
      <c r="B272" s="40" t="s">
        <v>409</v>
      </c>
      <c r="C272" s="49" t="s">
        <v>394</v>
      </c>
      <c r="D272" s="49" t="s">
        <v>396</v>
      </c>
      <c r="E272" s="51" t="s">
        <v>484</v>
      </c>
      <c r="F272" s="49" t="s">
        <v>156</v>
      </c>
      <c r="G272" s="49">
        <v>3</v>
      </c>
      <c r="H272" s="137">
        <v>1158.6</v>
      </c>
      <c r="I272" s="137">
        <v>1158.6</v>
      </c>
      <c r="J272" s="137">
        <f t="shared" si="48"/>
        <v>100</v>
      </c>
      <c r="K272" s="137">
        <f t="shared" si="49"/>
        <v>0</v>
      </c>
    </row>
    <row r="273" spans="2:11" ht="38.25">
      <c r="B273" s="50" t="s">
        <v>453</v>
      </c>
      <c r="C273" s="49" t="s">
        <v>394</v>
      </c>
      <c r="D273" s="49" t="s">
        <v>396</v>
      </c>
      <c r="E273" s="49" t="s">
        <v>452</v>
      </c>
      <c r="F273" s="48"/>
      <c r="G273" s="48"/>
      <c r="H273" s="137">
        <f aca="true" t="shared" si="54" ref="H273:I275">H274</f>
        <v>447.1</v>
      </c>
      <c r="I273" s="137">
        <f t="shared" si="54"/>
        <v>447.1</v>
      </c>
      <c r="J273" s="137">
        <f t="shared" si="48"/>
        <v>100</v>
      </c>
      <c r="K273" s="137">
        <f t="shared" si="49"/>
        <v>0</v>
      </c>
    </row>
    <row r="274" spans="2:11" ht="25.5">
      <c r="B274" s="40" t="s">
        <v>473</v>
      </c>
      <c r="C274" s="49" t="s">
        <v>394</v>
      </c>
      <c r="D274" s="49" t="s">
        <v>396</v>
      </c>
      <c r="E274" s="49" t="s">
        <v>452</v>
      </c>
      <c r="F274" s="49" t="s">
        <v>474</v>
      </c>
      <c r="G274" s="48"/>
      <c r="H274" s="137">
        <f t="shared" si="54"/>
        <v>447.1</v>
      </c>
      <c r="I274" s="137">
        <f t="shared" si="54"/>
        <v>447.1</v>
      </c>
      <c r="J274" s="137">
        <f t="shared" si="48"/>
        <v>100</v>
      </c>
      <c r="K274" s="137">
        <f t="shared" si="49"/>
        <v>0</v>
      </c>
    </row>
    <row r="275" spans="2:11" ht="12.75">
      <c r="B275" s="40" t="s">
        <v>570</v>
      </c>
      <c r="C275" s="49" t="s">
        <v>394</v>
      </c>
      <c r="D275" s="49" t="s">
        <v>396</v>
      </c>
      <c r="E275" s="49" t="s">
        <v>452</v>
      </c>
      <c r="F275" s="49" t="s">
        <v>571</v>
      </c>
      <c r="G275" s="49"/>
      <c r="H275" s="137">
        <f t="shared" si="54"/>
        <v>447.1</v>
      </c>
      <c r="I275" s="137">
        <f t="shared" si="54"/>
        <v>447.1</v>
      </c>
      <c r="J275" s="137">
        <f t="shared" si="48"/>
        <v>100</v>
      </c>
      <c r="K275" s="137">
        <f t="shared" si="49"/>
        <v>0</v>
      </c>
    </row>
    <row r="276" spans="2:11" ht="12.75">
      <c r="B276" s="40" t="s">
        <v>409</v>
      </c>
      <c r="C276" s="49" t="s">
        <v>394</v>
      </c>
      <c r="D276" s="49" t="s">
        <v>396</v>
      </c>
      <c r="E276" s="49" t="s">
        <v>452</v>
      </c>
      <c r="F276" s="49" t="s">
        <v>571</v>
      </c>
      <c r="G276" s="49" t="s">
        <v>311</v>
      </c>
      <c r="H276" s="137">
        <v>447.1</v>
      </c>
      <c r="I276" s="137">
        <v>447.1</v>
      </c>
      <c r="J276" s="137">
        <f t="shared" si="48"/>
        <v>100</v>
      </c>
      <c r="K276" s="137">
        <f t="shared" si="49"/>
        <v>0</v>
      </c>
    </row>
    <row r="277" spans="2:11" ht="38.25">
      <c r="B277" s="40" t="s">
        <v>14</v>
      </c>
      <c r="C277" s="49" t="s">
        <v>394</v>
      </c>
      <c r="D277" s="49" t="s">
        <v>396</v>
      </c>
      <c r="E277" s="51" t="s">
        <v>617</v>
      </c>
      <c r="F277" s="49"/>
      <c r="G277" s="49"/>
      <c r="H277" s="137">
        <f aca="true" t="shared" si="55" ref="H277:I279">H278</f>
        <v>640</v>
      </c>
      <c r="I277" s="137">
        <f t="shared" si="55"/>
        <v>360.1</v>
      </c>
      <c r="J277" s="137">
        <f t="shared" si="48"/>
        <v>56.26562500000001</v>
      </c>
      <c r="K277" s="137">
        <f t="shared" si="49"/>
        <v>279.9</v>
      </c>
    </row>
    <row r="278" spans="2:11" ht="25.5">
      <c r="B278" s="40" t="s">
        <v>473</v>
      </c>
      <c r="C278" s="49" t="s">
        <v>394</v>
      </c>
      <c r="D278" s="49" t="s">
        <v>396</v>
      </c>
      <c r="E278" s="51" t="s">
        <v>617</v>
      </c>
      <c r="F278" s="49" t="s">
        <v>474</v>
      </c>
      <c r="G278" s="49"/>
      <c r="H278" s="137">
        <f t="shared" si="55"/>
        <v>640</v>
      </c>
      <c r="I278" s="137">
        <f t="shared" si="55"/>
        <v>360.1</v>
      </c>
      <c r="J278" s="137">
        <f t="shared" si="48"/>
        <v>56.26562500000001</v>
      </c>
      <c r="K278" s="137">
        <f t="shared" si="49"/>
        <v>279.9</v>
      </c>
    </row>
    <row r="279" spans="2:11" ht="12.75">
      <c r="B279" s="40" t="s">
        <v>570</v>
      </c>
      <c r="C279" s="49" t="s">
        <v>394</v>
      </c>
      <c r="D279" s="49" t="s">
        <v>396</v>
      </c>
      <c r="E279" s="51" t="s">
        <v>617</v>
      </c>
      <c r="F279" s="49" t="s">
        <v>571</v>
      </c>
      <c r="G279" s="49"/>
      <c r="H279" s="137">
        <f t="shared" si="55"/>
        <v>640</v>
      </c>
      <c r="I279" s="137">
        <f t="shared" si="55"/>
        <v>360.1</v>
      </c>
      <c r="J279" s="137">
        <f t="shared" si="48"/>
        <v>56.26562500000001</v>
      </c>
      <c r="K279" s="137">
        <f t="shared" si="49"/>
        <v>279.9</v>
      </c>
    </row>
    <row r="280" spans="2:11" ht="12.75">
      <c r="B280" s="40" t="s">
        <v>409</v>
      </c>
      <c r="C280" s="49" t="s">
        <v>394</v>
      </c>
      <c r="D280" s="49" t="s">
        <v>396</v>
      </c>
      <c r="E280" s="51" t="s">
        <v>617</v>
      </c>
      <c r="F280" s="49" t="s">
        <v>571</v>
      </c>
      <c r="G280" s="49" t="s">
        <v>311</v>
      </c>
      <c r="H280" s="137">
        <v>640</v>
      </c>
      <c r="I280" s="137">
        <v>360.1</v>
      </c>
      <c r="J280" s="137">
        <f t="shared" si="48"/>
        <v>56.26562500000001</v>
      </c>
      <c r="K280" s="137">
        <f t="shared" si="49"/>
        <v>279.9</v>
      </c>
    </row>
    <row r="281" spans="2:11" ht="25.5">
      <c r="B281" s="40" t="s">
        <v>583</v>
      </c>
      <c r="C281" s="49" t="s">
        <v>394</v>
      </c>
      <c r="D281" s="49" t="s">
        <v>396</v>
      </c>
      <c r="E281" s="51" t="s">
        <v>486</v>
      </c>
      <c r="F281" s="49"/>
      <c r="G281" s="49"/>
      <c r="H281" s="137">
        <f>H282</f>
        <v>7036.400000000001</v>
      </c>
      <c r="I281" s="137">
        <f>I282</f>
        <v>7036.400000000001</v>
      </c>
      <c r="J281" s="137">
        <f t="shared" si="48"/>
        <v>100</v>
      </c>
      <c r="K281" s="137">
        <f t="shared" si="49"/>
        <v>0</v>
      </c>
    </row>
    <row r="282" spans="2:11" ht="25.5">
      <c r="B282" s="40" t="s">
        <v>473</v>
      </c>
      <c r="C282" s="49" t="s">
        <v>394</v>
      </c>
      <c r="D282" s="49" t="s">
        <v>396</v>
      </c>
      <c r="E282" s="51" t="s">
        <v>486</v>
      </c>
      <c r="F282" s="49" t="s">
        <v>474</v>
      </c>
      <c r="G282" s="49"/>
      <c r="H282" s="137">
        <f>H283+H285</f>
        <v>7036.400000000001</v>
      </c>
      <c r="I282" s="137">
        <f>I283+I285</f>
        <v>7036.400000000001</v>
      </c>
      <c r="J282" s="137">
        <f aca="true" t="shared" si="56" ref="J282:J291">I282/H282*100</f>
        <v>100</v>
      </c>
      <c r="K282" s="137">
        <f aca="true" t="shared" si="57" ref="K282:K291">H282-I282</f>
        <v>0</v>
      </c>
    </row>
    <row r="283" spans="2:11" ht="25.5">
      <c r="B283" s="40" t="s">
        <v>157</v>
      </c>
      <c r="C283" s="49" t="s">
        <v>394</v>
      </c>
      <c r="D283" s="49" t="s">
        <v>396</v>
      </c>
      <c r="E283" s="51" t="s">
        <v>486</v>
      </c>
      <c r="F283" s="49" t="s">
        <v>156</v>
      </c>
      <c r="G283" s="49"/>
      <c r="H283" s="137">
        <f>H284</f>
        <v>6936.1</v>
      </c>
      <c r="I283" s="137">
        <f>I284</f>
        <v>6936.1</v>
      </c>
      <c r="J283" s="137">
        <f t="shared" si="56"/>
        <v>100</v>
      </c>
      <c r="K283" s="137">
        <f t="shared" si="57"/>
        <v>0</v>
      </c>
    </row>
    <row r="284" spans="2:11" ht="12.75">
      <c r="B284" s="40" t="s">
        <v>421</v>
      </c>
      <c r="C284" s="49" t="s">
        <v>394</v>
      </c>
      <c r="D284" s="49" t="s">
        <v>396</v>
      </c>
      <c r="E284" s="51" t="s">
        <v>486</v>
      </c>
      <c r="F284" s="49" t="s">
        <v>156</v>
      </c>
      <c r="G284" s="49">
        <v>2</v>
      </c>
      <c r="H284" s="137">
        <v>6936.1</v>
      </c>
      <c r="I284" s="137">
        <v>6936.1</v>
      </c>
      <c r="J284" s="137">
        <f t="shared" si="56"/>
        <v>100</v>
      </c>
      <c r="K284" s="137">
        <f t="shared" si="57"/>
        <v>0</v>
      </c>
    </row>
    <row r="285" spans="2:11" ht="12.75">
      <c r="B285" s="40" t="s">
        <v>570</v>
      </c>
      <c r="C285" s="49" t="s">
        <v>394</v>
      </c>
      <c r="D285" s="49" t="s">
        <v>396</v>
      </c>
      <c r="E285" s="51" t="s">
        <v>486</v>
      </c>
      <c r="F285" s="52">
        <v>612</v>
      </c>
      <c r="G285" s="49"/>
      <c r="H285" s="137">
        <f>H286</f>
        <v>100.3</v>
      </c>
      <c r="I285" s="137">
        <f>I286</f>
        <v>100.3</v>
      </c>
      <c r="J285" s="137">
        <f t="shared" si="56"/>
        <v>100</v>
      </c>
      <c r="K285" s="137">
        <f t="shared" si="57"/>
        <v>0</v>
      </c>
    </row>
    <row r="286" spans="2:11" ht="12.75">
      <c r="B286" s="40" t="s">
        <v>421</v>
      </c>
      <c r="C286" s="49" t="s">
        <v>394</v>
      </c>
      <c r="D286" s="49" t="s">
        <v>396</v>
      </c>
      <c r="E286" s="51" t="s">
        <v>486</v>
      </c>
      <c r="F286" s="52">
        <v>612</v>
      </c>
      <c r="G286" s="49">
        <v>2</v>
      </c>
      <c r="H286" s="137">
        <v>100.3</v>
      </c>
      <c r="I286" s="137">
        <v>100.3</v>
      </c>
      <c r="J286" s="137">
        <f t="shared" si="56"/>
        <v>100</v>
      </c>
      <c r="K286" s="137">
        <f t="shared" si="57"/>
        <v>0</v>
      </c>
    </row>
    <row r="287" spans="2:11" ht="25.5">
      <c r="B287" s="40" t="s">
        <v>584</v>
      </c>
      <c r="C287" s="49" t="s">
        <v>394</v>
      </c>
      <c r="D287" s="49" t="s">
        <v>396</v>
      </c>
      <c r="E287" s="51" t="s">
        <v>487</v>
      </c>
      <c r="F287" s="52"/>
      <c r="G287" s="49"/>
      <c r="H287" s="137">
        <f aca="true" t="shared" si="58" ref="H287:I289">H288</f>
        <v>5073.6</v>
      </c>
      <c r="I287" s="137">
        <f t="shared" si="58"/>
        <v>4334.6</v>
      </c>
      <c r="J287" s="137">
        <f t="shared" si="56"/>
        <v>85.43440555029959</v>
      </c>
      <c r="K287" s="137">
        <f t="shared" si="57"/>
        <v>739</v>
      </c>
    </row>
    <row r="288" spans="2:11" ht="25.5">
      <c r="B288" s="40" t="s">
        <v>473</v>
      </c>
      <c r="C288" s="49" t="s">
        <v>394</v>
      </c>
      <c r="D288" s="49" t="s">
        <v>396</v>
      </c>
      <c r="E288" s="51" t="s">
        <v>487</v>
      </c>
      <c r="F288" s="49" t="s">
        <v>474</v>
      </c>
      <c r="G288" s="49"/>
      <c r="H288" s="137">
        <f t="shared" si="58"/>
        <v>5073.6</v>
      </c>
      <c r="I288" s="137">
        <f t="shared" si="58"/>
        <v>4334.6</v>
      </c>
      <c r="J288" s="137">
        <f t="shared" si="56"/>
        <v>85.43440555029959</v>
      </c>
      <c r="K288" s="137">
        <f t="shared" si="57"/>
        <v>739</v>
      </c>
    </row>
    <row r="289" spans="2:11" ht="25.5">
      <c r="B289" s="40" t="s">
        <v>157</v>
      </c>
      <c r="C289" s="49" t="s">
        <v>394</v>
      </c>
      <c r="D289" s="49" t="s">
        <v>396</v>
      </c>
      <c r="E289" s="51" t="s">
        <v>487</v>
      </c>
      <c r="F289" s="49" t="s">
        <v>156</v>
      </c>
      <c r="G289" s="49"/>
      <c r="H289" s="137">
        <f t="shared" si="58"/>
        <v>5073.6</v>
      </c>
      <c r="I289" s="137">
        <f t="shared" si="58"/>
        <v>4334.6</v>
      </c>
      <c r="J289" s="137">
        <f t="shared" si="56"/>
        <v>85.43440555029959</v>
      </c>
      <c r="K289" s="137">
        <f t="shared" si="57"/>
        <v>739</v>
      </c>
    </row>
    <row r="290" spans="2:11" ht="12.75">
      <c r="B290" s="40" t="s">
        <v>421</v>
      </c>
      <c r="C290" s="49" t="s">
        <v>394</v>
      </c>
      <c r="D290" s="49" t="s">
        <v>396</v>
      </c>
      <c r="E290" s="51" t="s">
        <v>487</v>
      </c>
      <c r="F290" s="49" t="s">
        <v>156</v>
      </c>
      <c r="G290" s="49">
        <v>2</v>
      </c>
      <c r="H290" s="137">
        <v>5073.6</v>
      </c>
      <c r="I290" s="137">
        <v>4334.6</v>
      </c>
      <c r="J290" s="137">
        <f t="shared" si="56"/>
        <v>85.43440555029959</v>
      </c>
      <c r="K290" s="137">
        <f t="shared" si="57"/>
        <v>739</v>
      </c>
    </row>
    <row r="291" spans="2:11" ht="38.25">
      <c r="B291" s="50" t="s">
        <v>491</v>
      </c>
      <c r="C291" s="49" t="s">
        <v>394</v>
      </c>
      <c r="D291" s="49" t="s">
        <v>396</v>
      </c>
      <c r="E291" s="51" t="s">
        <v>490</v>
      </c>
      <c r="F291" s="49"/>
      <c r="G291" s="49"/>
      <c r="H291" s="137">
        <f aca="true" t="shared" si="59" ref="H291:I293">H292</f>
        <v>79.2</v>
      </c>
      <c r="I291" s="137">
        <f t="shared" si="59"/>
        <v>79.2</v>
      </c>
      <c r="J291" s="137">
        <f t="shared" si="56"/>
        <v>100</v>
      </c>
      <c r="K291" s="137">
        <f t="shared" si="57"/>
        <v>0</v>
      </c>
    </row>
    <row r="292" spans="2:11" ht="25.5">
      <c r="B292" s="40" t="s">
        <v>473</v>
      </c>
      <c r="C292" s="49" t="s">
        <v>394</v>
      </c>
      <c r="D292" s="49" t="s">
        <v>396</v>
      </c>
      <c r="E292" s="51" t="s">
        <v>490</v>
      </c>
      <c r="F292" s="49" t="s">
        <v>474</v>
      </c>
      <c r="G292" s="49"/>
      <c r="H292" s="137">
        <f t="shared" si="59"/>
        <v>79.2</v>
      </c>
      <c r="I292" s="137">
        <f t="shared" si="59"/>
        <v>79.2</v>
      </c>
      <c r="J292" s="137">
        <f aca="true" t="shared" si="60" ref="J292:J361">I292/H292*100</f>
        <v>100</v>
      </c>
      <c r="K292" s="137">
        <f aca="true" t="shared" si="61" ref="K292:K361">H292-I292</f>
        <v>0</v>
      </c>
    </row>
    <row r="293" spans="2:11" ht="12.75">
      <c r="B293" s="40" t="s">
        <v>570</v>
      </c>
      <c r="C293" s="49" t="s">
        <v>394</v>
      </c>
      <c r="D293" s="49" t="s">
        <v>396</v>
      </c>
      <c r="E293" s="51" t="s">
        <v>490</v>
      </c>
      <c r="F293" s="49" t="s">
        <v>571</v>
      </c>
      <c r="G293" s="49"/>
      <c r="H293" s="137">
        <f t="shared" si="59"/>
        <v>79.2</v>
      </c>
      <c r="I293" s="137">
        <f t="shared" si="59"/>
        <v>79.2</v>
      </c>
      <c r="J293" s="137">
        <f t="shared" si="60"/>
        <v>100</v>
      </c>
      <c r="K293" s="137">
        <f t="shared" si="61"/>
        <v>0</v>
      </c>
    </row>
    <row r="294" spans="2:11" ht="12.75">
      <c r="B294" s="40" t="s">
        <v>421</v>
      </c>
      <c r="C294" s="49" t="s">
        <v>394</v>
      </c>
      <c r="D294" s="49" t="s">
        <v>396</v>
      </c>
      <c r="E294" s="51" t="s">
        <v>490</v>
      </c>
      <c r="F294" s="49" t="s">
        <v>571</v>
      </c>
      <c r="G294" s="49">
        <v>2</v>
      </c>
      <c r="H294" s="137">
        <v>79.2</v>
      </c>
      <c r="I294" s="137">
        <v>79.2</v>
      </c>
      <c r="J294" s="137">
        <f t="shared" si="60"/>
        <v>100</v>
      </c>
      <c r="K294" s="137">
        <f t="shared" si="61"/>
        <v>0</v>
      </c>
    </row>
    <row r="295" spans="2:11" ht="25.5">
      <c r="B295" s="74" t="s">
        <v>275</v>
      </c>
      <c r="C295" s="49" t="s">
        <v>394</v>
      </c>
      <c r="D295" s="49" t="s">
        <v>396</v>
      </c>
      <c r="E295" s="49" t="s">
        <v>276</v>
      </c>
      <c r="F295" s="52"/>
      <c r="G295" s="49"/>
      <c r="H295" s="137">
        <f aca="true" t="shared" si="62" ref="H295:I299">H296</f>
        <v>174.9</v>
      </c>
      <c r="I295" s="137">
        <f t="shared" si="62"/>
        <v>23.7</v>
      </c>
      <c r="J295" s="137">
        <f aca="true" t="shared" si="63" ref="J295:J300">I295/H295*100</f>
        <v>13.550600343053173</v>
      </c>
      <c r="K295" s="137">
        <f aca="true" t="shared" si="64" ref="K295:K300">H295-I295</f>
        <v>151.20000000000002</v>
      </c>
    </row>
    <row r="296" spans="2:11" ht="38.25">
      <c r="B296" s="40" t="s">
        <v>277</v>
      </c>
      <c r="C296" s="49" t="s">
        <v>394</v>
      </c>
      <c r="D296" s="49" t="s">
        <v>396</v>
      </c>
      <c r="E296" s="49" t="s">
        <v>278</v>
      </c>
      <c r="F296" s="49"/>
      <c r="G296" s="49"/>
      <c r="H296" s="137">
        <f t="shared" si="62"/>
        <v>174.9</v>
      </c>
      <c r="I296" s="137">
        <f t="shared" si="62"/>
        <v>23.7</v>
      </c>
      <c r="J296" s="137">
        <f t="shared" si="63"/>
        <v>13.550600343053173</v>
      </c>
      <c r="K296" s="137">
        <f t="shared" si="64"/>
        <v>151.20000000000002</v>
      </c>
    </row>
    <row r="297" spans="2:11" ht="38.25">
      <c r="B297" s="40" t="s">
        <v>279</v>
      </c>
      <c r="C297" s="49" t="s">
        <v>394</v>
      </c>
      <c r="D297" s="49" t="s">
        <v>396</v>
      </c>
      <c r="E297" s="49" t="s">
        <v>280</v>
      </c>
      <c r="F297" s="49"/>
      <c r="G297" s="49"/>
      <c r="H297" s="137">
        <f t="shared" si="62"/>
        <v>174.9</v>
      </c>
      <c r="I297" s="137">
        <f t="shared" si="62"/>
        <v>23.7</v>
      </c>
      <c r="J297" s="137">
        <f t="shared" si="63"/>
        <v>13.550600343053173</v>
      </c>
      <c r="K297" s="137">
        <f t="shared" si="64"/>
        <v>151.20000000000002</v>
      </c>
    </row>
    <row r="298" spans="2:11" ht="25.5">
      <c r="B298" s="40" t="s">
        <v>473</v>
      </c>
      <c r="C298" s="49" t="s">
        <v>394</v>
      </c>
      <c r="D298" s="49" t="s">
        <v>396</v>
      </c>
      <c r="E298" s="49" t="s">
        <v>280</v>
      </c>
      <c r="F298" s="49" t="s">
        <v>474</v>
      </c>
      <c r="G298" s="49"/>
      <c r="H298" s="137">
        <f t="shared" si="62"/>
        <v>174.9</v>
      </c>
      <c r="I298" s="137">
        <f t="shared" si="62"/>
        <v>23.7</v>
      </c>
      <c r="J298" s="137">
        <f t="shared" si="63"/>
        <v>13.550600343053173</v>
      </c>
      <c r="K298" s="137">
        <f t="shared" si="64"/>
        <v>151.20000000000002</v>
      </c>
    </row>
    <row r="299" spans="2:11" ht="12.75">
      <c r="B299" s="40" t="s">
        <v>570</v>
      </c>
      <c r="C299" s="49" t="s">
        <v>394</v>
      </c>
      <c r="D299" s="49" t="s">
        <v>396</v>
      </c>
      <c r="E299" s="49" t="s">
        <v>280</v>
      </c>
      <c r="F299" s="52">
        <v>612</v>
      </c>
      <c r="G299" s="49"/>
      <c r="H299" s="137">
        <f t="shared" si="62"/>
        <v>174.9</v>
      </c>
      <c r="I299" s="137">
        <f t="shared" si="62"/>
        <v>23.7</v>
      </c>
      <c r="J299" s="137">
        <f t="shared" si="63"/>
        <v>13.550600343053173</v>
      </c>
      <c r="K299" s="137">
        <f t="shared" si="64"/>
        <v>151.20000000000002</v>
      </c>
    </row>
    <row r="300" spans="2:11" ht="12.75">
      <c r="B300" s="40" t="s">
        <v>421</v>
      </c>
      <c r="C300" s="49" t="s">
        <v>394</v>
      </c>
      <c r="D300" s="49" t="s">
        <v>396</v>
      </c>
      <c r="E300" s="49" t="s">
        <v>280</v>
      </c>
      <c r="F300" s="52">
        <v>612</v>
      </c>
      <c r="G300" s="49">
        <v>2</v>
      </c>
      <c r="H300" s="137">
        <v>174.9</v>
      </c>
      <c r="I300" s="137">
        <v>23.7</v>
      </c>
      <c r="J300" s="137">
        <f t="shared" si="63"/>
        <v>13.550600343053173</v>
      </c>
      <c r="K300" s="137">
        <f t="shared" si="64"/>
        <v>151.20000000000002</v>
      </c>
    </row>
    <row r="301" spans="2:11" ht="25.5">
      <c r="B301" s="40" t="s">
        <v>340</v>
      </c>
      <c r="C301" s="49" t="s">
        <v>394</v>
      </c>
      <c r="D301" s="49" t="s">
        <v>396</v>
      </c>
      <c r="E301" s="51" t="s">
        <v>463</v>
      </c>
      <c r="F301" s="52"/>
      <c r="G301" s="49"/>
      <c r="H301" s="137">
        <f aca="true" t="shared" si="65" ref="H301:I305">H302</f>
        <v>35</v>
      </c>
      <c r="I301" s="137">
        <f t="shared" si="65"/>
        <v>35</v>
      </c>
      <c r="J301" s="137">
        <f t="shared" si="60"/>
        <v>100</v>
      </c>
      <c r="K301" s="137">
        <f t="shared" si="61"/>
        <v>0</v>
      </c>
    </row>
    <row r="302" spans="2:11" ht="38.25">
      <c r="B302" s="40" t="s">
        <v>343</v>
      </c>
      <c r="C302" s="49" t="s">
        <v>394</v>
      </c>
      <c r="D302" s="49" t="s">
        <v>396</v>
      </c>
      <c r="E302" s="51" t="s">
        <v>488</v>
      </c>
      <c r="F302" s="52"/>
      <c r="G302" s="49"/>
      <c r="H302" s="137">
        <f t="shared" si="65"/>
        <v>35</v>
      </c>
      <c r="I302" s="137">
        <f t="shared" si="65"/>
        <v>35</v>
      </c>
      <c r="J302" s="137">
        <f t="shared" si="60"/>
        <v>100</v>
      </c>
      <c r="K302" s="137">
        <f t="shared" si="61"/>
        <v>0</v>
      </c>
    </row>
    <row r="303" spans="2:11" ht="38.25">
      <c r="B303" s="40" t="s">
        <v>344</v>
      </c>
      <c r="C303" s="49" t="s">
        <v>394</v>
      </c>
      <c r="D303" s="49" t="s">
        <v>396</v>
      </c>
      <c r="E303" s="51" t="s">
        <v>489</v>
      </c>
      <c r="F303" s="52"/>
      <c r="G303" s="49"/>
      <c r="H303" s="137">
        <f t="shared" si="65"/>
        <v>35</v>
      </c>
      <c r="I303" s="137">
        <f t="shared" si="65"/>
        <v>35</v>
      </c>
      <c r="J303" s="137">
        <f t="shared" si="60"/>
        <v>100</v>
      </c>
      <c r="K303" s="137">
        <f t="shared" si="61"/>
        <v>0</v>
      </c>
    </row>
    <row r="304" spans="2:11" ht="25.5">
      <c r="B304" s="40" t="s">
        <v>473</v>
      </c>
      <c r="C304" s="49" t="s">
        <v>394</v>
      </c>
      <c r="D304" s="49" t="s">
        <v>396</v>
      </c>
      <c r="E304" s="51" t="s">
        <v>489</v>
      </c>
      <c r="F304" s="49" t="s">
        <v>474</v>
      </c>
      <c r="G304" s="49"/>
      <c r="H304" s="137">
        <f t="shared" si="65"/>
        <v>35</v>
      </c>
      <c r="I304" s="137">
        <f t="shared" si="65"/>
        <v>35</v>
      </c>
      <c r="J304" s="137">
        <f t="shared" si="60"/>
        <v>100</v>
      </c>
      <c r="K304" s="137">
        <f t="shared" si="61"/>
        <v>0</v>
      </c>
    </row>
    <row r="305" spans="2:11" ht="12.75">
      <c r="B305" s="40" t="s">
        <v>570</v>
      </c>
      <c r="C305" s="49" t="s">
        <v>394</v>
      </c>
      <c r="D305" s="49" t="s">
        <v>396</v>
      </c>
      <c r="E305" s="51" t="s">
        <v>489</v>
      </c>
      <c r="F305" s="52">
        <v>612</v>
      </c>
      <c r="G305" s="49"/>
      <c r="H305" s="137">
        <f t="shared" si="65"/>
        <v>35</v>
      </c>
      <c r="I305" s="137">
        <f t="shared" si="65"/>
        <v>35</v>
      </c>
      <c r="J305" s="137">
        <f t="shared" si="60"/>
        <v>100</v>
      </c>
      <c r="K305" s="137">
        <f t="shared" si="61"/>
        <v>0</v>
      </c>
    </row>
    <row r="306" spans="2:11" ht="12.75">
      <c r="B306" s="40" t="s">
        <v>421</v>
      </c>
      <c r="C306" s="49" t="s">
        <v>394</v>
      </c>
      <c r="D306" s="49" t="s">
        <v>396</v>
      </c>
      <c r="E306" s="51" t="s">
        <v>489</v>
      </c>
      <c r="F306" s="52">
        <v>612</v>
      </c>
      <c r="G306" s="49">
        <v>2</v>
      </c>
      <c r="H306" s="137">
        <v>35</v>
      </c>
      <c r="I306" s="137">
        <v>35</v>
      </c>
      <c r="J306" s="137">
        <f t="shared" si="60"/>
        <v>100</v>
      </c>
      <c r="K306" s="137">
        <f t="shared" si="61"/>
        <v>0</v>
      </c>
    </row>
    <row r="307" spans="2:11" ht="25.5">
      <c r="B307" s="40" t="s">
        <v>345</v>
      </c>
      <c r="C307" s="68" t="s">
        <v>394</v>
      </c>
      <c r="D307" s="68" t="s">
        <v>396</v>
      </c>
      <c r="E307" s="68" t="s">
        <v>346</v>
      </c>
      <c r="F307" s="52"/>
      <c r="G307" s="49"/>
      <c r="H307" s="137">
        <f>H308+H327</f>
        <v>66401.8</v>
      </c>
      <c r="I307" s="137">
        <f>I308+I327</f>
        <v>46397.6</v>
      </c>
      <c r="J307" s="137">
        <f t="shared" si="60"/>
        <v>69.87400943950314</v>
      </c>
      <c r="K307" s="137">
        <f t="shared" si="61"/>
        <v>20004.200000000004</v>
      </c>
    </row>
    <row r="308" spans="2:11" ht="38.25">
      <c r="B308" s="40" t="s">
        <v>347</v>
      </c>
      <c r="C308" s="68" t="s">
        <v>394</v>
      </c>
      <c r="D308" s="68" t="s">
        <v>396</v>
      </c>
      <c r="E308" s="68" t="s">
        <v>348</v>
      </c>
      <c r="F308" s="52"/>
      <c r="G308" s="49"/>
      <c r="H308" s="137">
        <f>H309+H313+H317+H321</f>
        <v>64139.7</v>
      </c>
      <c r="I308" s="137">
        <f>I309+I313+I317+I321</f>
        <v>45124.4</v>
      </c>
      <c r="J308" s="137">
        <f t="shared" si="60"/>
        <v>70.35330692223381</v>
      </c>
      <c r="K308" s="137">
        <f t="shared" si="61"/>
        <v>19015.299999999996</v>
      </c>
    </row>
    <row r="309" spans="2:11" ht="51">
      <c r="B309" s="67" t="s">
        <v>15</v>
      </c>
      <c r="C309" s="68" t="s">
        <v>394</v>
      </c>
      <c r="D309" s="68" t="s">
        <v>396</v>
      </c>
      <c r="E309" s="68" t="s">
        <v>618</v>
      </c>
      <c r="F309" s="68"/>
      <c r="G309" s="49"/>
      <c r="H309" s="137">
        <f aca="true" t="shared" si="66" ref="H309:I311">H310</f>
        <v>1412.1</v>
      </c>
      <c r="I309" s="137">
        <f t="shared" si="66"/>
        <v>931.4</v>
      </c>
      <c r="J309" s="137">
        <f t="shared" si="60"/>
        <v>65.95850152255505</v>
      </c>
      <c r="K309" s="137">
        <f t="shared" si="61"/>
        <v>480.69999999999993</v>
      </c>
    </row>
    <row r="310" spans="2:11" ht="25.5">
      <c r="B310" s="40" t="s">
        <v>473</v>
      </c>
      <c r="C310" s="68" t="s">
        <v>394</v>
      </c>
      <c r="D310" s="68" t="s">
        <v>396</v>
      </c>
      <c r="E310" s="68" t="s">
        <v>618</v>
      </c>
      <c r="F310" s="68" t="s">
        <v>474</v>
      </c>
      <c r="G310" s="49"/>
      <c r="H310" s="137">
        <f t="shared" si="66"/>
        <v>1412.1</v>
      </c>
      <c r="I310" s="137">
        <f t="shared" si="66"/>
        <v>931.4</v>
      </c>
      <c r="J310" s="137">
        <f t="shared" si="60"/>
        <v>65.95850152255505</v>
      </c>
      <c r="K310" s="137">
        <f t="shared" si="61"/>
        <v>480.69999999999993</v>
      </c>
    </row>
    <row r="311" spans="2:11" ht="38.25">
      <c r="B311" s="67" t="s">
        <v>355</v>
      </c>
      <c r="C311" s="68" t="s">
        <v>394</v>
      </c>
      <c r="D311" s="68" t="s">
        <v>396</v>
      </c>
      <c r="E311" s="68" t="s">
        <v>618</v>
      </c>
      <c r="F311" s="68" t="s">
        <v>156</v>
      </c>
      <c r="G311" s="49"/>
      <c r="H311" s="137">
        <f t="shared" si="66"/>
        <v>1412.1</v>
      </c>
      <c r="I311" s="137">
        <f t="shared" si="66"/>
        <v>931.4</v>
      </c>
      <c r="J311" s="137">
        <f t="shared" si="60"/>
        <v>65.95850152255505</v>
      </c>
      <c r="K311" s="137">
        <f t="shared" si="61"/>
        <v>480.69999999999993</v>
      </c>
    </row>
    <row r="312" spans="2:11" ht="12.75">
      <c r="B312" s="40" t="s">
        <v>409</v>
      </c>
      <c r="C312" s="68" t="s">
        <v>394</v>
      </c>
      <c r="D312" s="68" t="s">
        <v>396</v>
      </c>
      <c r="E312" s="68" t="s">
        <v>618</v>
      </c>
      <c r="F312" s="68" t="s">
        <v>156</v>
      </c>
      <c r="G312" s="49" t="s">
        <v>311</v>
      </c>
      <c r="H312" s="137">
        <v>1412.1</v>
      </c>
      <c r="I312" s="137">
        <v>931.4</v>
      </c>
      <c r="J312" s="137">
        <f t="shared" si="60"/>
        <v>65.95850152255505</v>
      </c>
      <c r="K312" s="137">
        <f t="shared" si="61"/>
        <v>480.69999999999993</v>
      </c>
    </row>
    <row r="313" spans="2:11" ht="102">
      <c r="B313" s="67" t="s">
        <v>16</v>
      </c>
      <c r="C313" s="68" t="s">
        <v>394</v>
      </c>
      <c r="D313" s="68" t="s">
        <v>396</v>
      </c>
      <c r="E313" s="68" t="s">
        <v>619</v>
      </c>
      <c r="F313" s="52"/>
      <c r="G313" s="49"/>
      <c r="H313" s="137">
        <f aca="true" t="shared" si="67" ref="H313:I315">H314</f>
        <v>42866.9</v>
      </c>
      <c r="I313" s="137">
        <f t="shared" si="67"/>
        <v>29401.9</v>
      </c>
      <c r="J313" s="137">
        <f t="shared" si="60"/>
        <v>68.58881794578102</v>
      </c>
      <c r="K313" s="137">
        <f t="shared" si="61"/>
        <v>13465</v>
      </c>
    </row>
    <row r="314" spans="2:11" ht="25.5">
      <c r="B314" s="40" t="s">
        <v>473</v>
      </c>
      <c r="C314" s="68" t="s">
        <v>394</v>
      </c>
      <c r="D314" s="68" t="s">
        <v>396</v>
      </c>
      <c r="E314" s="68" t="s">
        <v>619</v>
      </c>
      <c r="F314" s="52">
        <v>600</v>
      </c>
      <c r="G314" s="49"/>
      <c r="H314" s="137">
        <f t="shared" si="67"/>
        <v>42866.9</v>
      </c>
      <c r="I314" s="137">
        <f t="shared" si="67"/>
        <v>29401.9</v>
      </c>
      <c r="J314" s="137">
        <f t="shared" si="60"/>
        <v>68.58881794578102</v>
      </c>
      <c r="K314" s="137">
        <f t="shared" si="61"/>
        <v>13465</v>
      </c>
    </row>
    <row r="315" spans="2:11" ht="38.25">
      <c r="B315" s="67" t="s">
        <v>355</v>
      </c>
      <c r="C315" s="68" t="s">
        <v>394</v>
      </c>
      <c r="D315" s="68" t="s">
        <v>396</v>
      </c>
      <c r="E315" s="68" t="s">
        <v>619</v>
      </c>
      <c r="F315" s="52">
        <v>611</v>
      </c>
      <c r="G315" s="49"/>
      <c r="H315" s="137">
        <f t="shared" si="67"/>
        <v>42866.9</v>
      </c>
      <c r="I315" s="137">
        <f t="shared" si="67"/>
        <v>29401.9</v>
      </c>
      <c r="J315" s="137">
        <f t="shared" si="60"/>
        <v>68.58881794578102</v>
      </c>
      <c r="K315" s="137">
        <f t="shared" si="61"/>
        <v>13465</v>
      </c>
    </row>
    <row r="316" spans="2:11" ht="12.75">
      <c r="B316" s="40" t="s">
        <v>409</v>
      </c>
      <c r="C316" s="68" t="s">
        <v>394</v>
      </c>
      <c r="D316" s="68" t="s">
        <v>396</v>
      </c>
      <c r="E316" s="68" t="s">
        <v>619</v>
      </c>
      <c r="F316" s="52">
        <v>611</v>
      </c>
      <c r="G316" s="49" t="s">
        <v>311</v>
      </c>
      <c r="H316" s="137">
        <v>42866.9</v>
      </c>
      <c r="I316" s="137">
        <v>29401.9</v>
      </c>
      <c r="J316" s="137">
        <f t="shared" si="60"/>
        <v>68.58881794578102</v>
      </c>
      <c r="K316" s="137">
        <f t="shared" si="61"/>
        <v>13465</v>
      </c>
    </row>
    <row r="317" spans="2:11" ht="63.75">
      <c r="B317" s="67" t="s">
        <v>17</v>
      </c>
      <c r="C317" s="68" t="s">
        <v>394</v>
      </c>
      <c r="D317" s="68" t="s">
        <v>396</v>
      </c>
      <c r="E317" s="68" t="s">
        <v>620</v>
      </c>
      <c r="F317" s="68"/>
      <c r="G317" s="68"/>
      <c r="H317" s="137">
        <f aca="true" t="shared" si="68" ref="H317:I319">H318</f>
        <v>2590.2</v>
      </c>
      <c r="I317" s="137">
        <f t="shared" si="68"/>
        <v>1352</v>
      </c>
      <c r="J317" s="137">
        <f t="shared" si="60"/>
        <v>52.19674156435797</v>
      </c>
      <c r="K317" s="137">
        <f t="shared" si="61"/>
        <v>1238.1999999999998</v>
      </c>
    </row>
    <row r="318" spans="2:11" ht="25.5">
      <c r="B318" s="40" t="s">
        <v>473</v>
      </c>
      <c r="C318" s="68" t="s">
        <v>394</v>
      </c>
      <c r="D318" s="68" t="s">
        <v>396</v>
      </c>
      <c r="E318" s="68" t="s">
        <v>620</v>
      </c>
      <c r="F318" s="68" t="s">
        <v>474</v>
      </c>
      <c r="G318" s="68"/>
      <c r="H318" s="137">
        <f t="shared" si="68"/>
        <v>2590.2</v>
      </c>
      <c r="I318" s="137">
        <f t="shared" si="68"/>
        <v>1352</v>
      </c>
      <c r="J318" s="137">
        <f t="shared" si="60"/>
        <v>52.19674156435797</v>
      </c>
      <c r="K318" s="137">
        <f t="shared" si="61"/>
        <v>1238.1999999999998</v>
      </c>
    </row>
    <row r="319" spans="2:11" ht="38.25">
      <c r="B319" s="67" t="s">
        <v>355</v>
      </c>
      <c r="C319" s="68" t="s">
        <v>394</v>
      </c>
      <c r="D319" s="68" t="s">
        <v>396</v>
      </c>
      <c r="E319" s="68" t="s">
        <v>620</v>
      </c>
      <c r="F319" s="68" t="s">
        <v>156</v>
      </c>
      <c r="G319" s="68"/>
      <c r="H319" s="137">
        <f t="shared" si="68"/>
        <v>2590.2</v>
      </c>
      <c r="I319" s="137">
        <f t="shared" si="68"/>
        <v>1352</v>
      </c>
      <c r="J319" s="137">
        <f t="shared" si="60"/>
        <v>52.19674156435797</v>
      </c>
      <c r="K319" s="137">
        <f t="shared" si="61"/>
        <v>1238.1999999999998</v>
      </c>
    </row>
    <row r="320" spans="2:11" ht="12.75">
      <c r="B320" s="40" t="s">
        <v>409</v>
      </c>
      <c r="C320" s="68" t="s">
        <v>394</v>
      </c>
      <c r="D320" s="68" t="s">
        <v>396</v>
      </c>
      <c r="E320" s="68" t="s">
        <v>620</v>
      </c>
      <c r="F320" s="68" t="s">
        <v>156</v>
      </c>
      <c r="G320" s="68" t="s">
        <v>311</v>
      </c>
      <c r="H320" s="137">
        <v>2590.2</v>
      </c>
      <c r="I320" s="137">
        <v>1352</v>
      </c>
      <c r="J320" s="137">
        <f t="shared" si="60"/>
        <v>52.19674156435797</v>
      </c>
      <c r="K320" s="137">
        <f t="shared" si="61"/>
        <v>1238.1999999999998</v>
      </c>
    </row>
    <row r="321" spans="2:11" ht="38.25">
      <c r="B321" s="67" t="s">
        <v>349</v>
      </c>
      <c r="C321" s="68" t="s">
        <v>394</v>
      </c>
      <c r="D321" s="68" t="s">
        <v>396</v>
      </c>
      <c r="E321" s="68" t="s">
        <v>350</v>
      </c>
      <c r="F321" s="68"/>
      <c r="G321" s="49"/>
      <c r="H321" s="137">
        <f>H322</f>
        <v>17270.5</v>
      </c>
      <c r="I321" s="137">
        <f>I322</f>
        <v>13439.1</v>
      </c>
      <c r="J321" s="137">
        <f t="shared" si="60"/>
        <v>77.81534987406272</v>
      </c>
      <c r="K321" s="137">
        <f t="shared" si="61"/>
        <v>3831.3999999999996</v>
      </c>
    </row>
    <row r="322" spans="2:11" ht="25.5">
      <c r="B322" s="40" t="s">
        <v>473</v>
      </c>
      <c r="C322" s="68" t="s">
        <v>394</v>
      </c>
      <c r="D322" s="68" t="s">
        <v>396</v>
      </c>
      <c r="E322" s="68" t="s">
        <v>350</v>
      </c>
      <c r="F322" s="68" t="s">
        <v>474</v>
      </c>
      <c r="G322" s="49"/>
      <c r="H322" s="137">
        <f>H323+H325</f>
        <v>17270.5</v>
      </c>
      <c r="I322" s="137">
        <f>I323+I325</f>
        <v>13439.1</v>
      </c>
      <c r="J322" s="137">
        <f t="shared" si="60"/>
        <v>77.81534987406272</v>
      </c>
      <c r="K322" s="137">
        <f t="shared" si="61"/>
        <v>3831.3999999999996</v>
      </c>
    </row>
    <row r="323" spans="2:11" ht="38.25">
      <c r="B323" s="67" t="s">
        <v>355</v>
      </c>
      <c r="C323" s="68" t="s">
        <v>394</v>
      </c>
      <c r="D323" s="68" t="s">
        <v>396</v>
      </c>
      <c r="E323" s="68" t="s">
        <v>350</v>
      </c>
      <c r="F323" s="68" t="s">
        <v>156</v>
      </c>
      <c r="G323" s="49"/>
      <c r="H323" s="137">
        <f>H324</f>
        <v>16573.7</v>
      </c>
      <c r="I323" s="137">
        <f>I324</f>
        <v>13274.6</v>
      </c>
      <c r="J323" s="137">
        <f t="shared" si="60"/>
        <v>80.09436637564333</v>
      </c>
      <c r="K323" s="137">
        <f t="shared" si="61"/>
        <v>3299.1000000000004</v>
      </c>
    </row>
    <row r="324" spans="2:11" ht="12.75">
      <c r="B324" s="40" t="s">
        <v>421</v>
      </c>
      <c r="C324" s="68" t="s">
        <v>394</v>
      </c>
      <c r="D324" s="68" t="s">
        <v>396</v>
      </c>
      <c r="E324" s="68" t="s">
        <v>350</v>
      </c>
      <c r="F324" s="68" t="s">
        <v>156</v>
      </c>
      <c r="G324" s="49" t="s">
        <v>414</v>
      </c>
      <c r="H324" s="137">
        <v>16573.7</v>
      </c>
      <c r="I324" s="137">
        <v>13274.6</v>
      </c>
      <c r="J324" s="137">
        <f t="shared" si="60"/>
        <v>80.09436637564333</v>
      </c>
      <c r="K324" s="137">
        <f t="shared" si="61"/>
        <v>3299.1000000000004</v>
      </c>
    </row>
    <row r="325" spans="2:11" ht="12.75">
      <c r="B325" s="40" t="s">
        <v>570</v>
      </c>
      <c r="C325" s="68" t="s">
        <v>394</v>
      </c>
      <c r="D325" s="68" t="s">
        <v>396</v>
      </c>
      <c r="E325" s="68" t="s">
        <v>350</v>
      </c>
      <c r="F325" s="68" t="s">
        <v>571</v>
      </c>
      <c r="G325" s="49"/>
      <c r="H325" s="137">
        <f>H326</f>
        <v>696.8</v>
      </c>
      <c r="I325" s="137">
        <f>I326</f>
        <v>164.5</v>
      </c>
      <c r="J325" s="137">
        <f t="shared" si="60"/>
        <v>23.60792192881745</v>
      </c>
      <c r="K325" s="137">
        <f t="shared" si="61"/>
        <v>532.3</v>
      </c>
    </row>
    <row r="326" spans="2:11" ht="12.75">
      <c r="B326" s="40" t="s">
        <v>421</v>
      </c>
      <c r="C326" s="68" t="s">
        <v>394</v>
      </c>
      <c r="D326" s="68" t="s">
        <v>396</v>
      </c>
      <c r="E326" s="68" t="s">
        <v>350</v>
      </c>
      <c r="F326" s="52">
        <v>612</v>
      </c>
      <c r="G326" s="49" t="s">
        <v>414</v>
      </c>
      <c r="H326" s="137">
        <v>696.8</v>
      </c>
      <c r="I326" s="137">
        <v>164.5</v>
      </c>
      <c r="J326" s="137">
        <f t="shared" si="60"/>
        <v>23.60792192881745</v>
      </c>
      <c r="K326" s="137">
        <f t="shared" si="61"/>
        <v>532.3</v>
      </c>
    </row>
    <row r="327" spans="2:11" ht="38.25">
      <c r="B327" s="67" t="s">
        <v>621</v>
      </c>
      <c r="C327" s="68" t="s">
        <v>394</v>
      </c>
      <c r="D327" s="68" t="s">
        <v>396</v>
      </c>
      <c r="E327" s="68" t="s">
        <v>622</v>
      </c>
      <c r="F327" s="52"/>
      <c r="G327" s="49"/>
      <c r="H327" s="137">
        <f aca="true" t="shared" si="69" ref="H327:I330">H328</f>
        <v>2262.1</v>
      </c>
      <c r="I327" s="137">
        <f t="shared" si="69"/>
        <v>1273.2</v>
      </c>
      <c r="J327" s="137">
        <f t="shared" si="60"/>
        <v>56.28398390875735</v>
      </c>
      <c r="K327" s="137">
        <f t="shared" si="61"/>
        <v>988.8999999999999</v>
      </c>
    </row>
    <row r="328" spans="2:11" ht="38.25">
      <c r="B328" s="67" t="s">
        <v>623</v>
      </c>
      <c r="C328" s="68" t="s">
        <v>394</v>
      </c>
      <c r="D328" s="68" t="s">
        <v>396</v>
      </c>
      <c r="E328" s="68" t="s">
        <v>624</v>
      </c>
      <c r="F328" s="68"/>
      <c r="G328" s="68"/>
      <c r="H328" s="137">
        <f t="shared" si="69"/>
        <v>2262.1</v>
      </c>
      <c r="I328" s="137">
        <f t="shared" si="69"/>
        <v>1273.2</v>
      </c>
      <c r="J328" s="137">
        <f t="shared" si="60"/>
        <v>56.28398390875735</v>
      </c>
      <c r="K328" s="137">
        <f t="shared" si="61"/>
        <v>988.8999999999999</v>
      </c>
    </row>
    <row r="329" spans="2:11" ht="25.5">
      <c r="B329" s="40" t="s">
        <v>473</v>
      </c>
      <c r="C329" s="68" t="s">
        <v>394</v>
      </c>
      <c r="D329" s="68" t="s">
        <v>396</v>
      </c>
      <c r="E329" s="68" t="s">
        <v>624</v>
      </c>
      <c r="F329" s="68" t="s">
        <v>474</v>
      </c>
      <c r="G329" s="68"/>
      <c r="H329" s="137">
        <f t="shared" si="69"/>
        <v>2262.1</v>
      </c>
      <c r="I329" s="137">
        <f t="shared" si="69"/>
        <v>1273.2</v>
      </c>
      <c r="J329" s="137">
        <f t="shared" si="60"/>
        <v>56.28398390875735</v>
      </c>
      <c r="K329" s="137">
        <f t="shared" si="61"/>
        <v>988.8999999999999</v>
      </c>
    </row>
    <row r="330" spans="2:11" ht="38.25">
      <c r="B330" s="67" t="s">
        <v>355</v>
      </c>
      <c r="C330" s="68" t="s">
        <v>394</v>
      </c>
      <c r="D330" s="68" t="s">
        <v>396</v>
      </c>
      <c r="E330" s="68" t="s">
        <v>624</v>
      </c>
      <c r="F330" s="68" t="s">
        <v>156</v>
      </c>
      <c r="G330" s="68"/>
      <c r="H330" s="137">
        <f t="shared" si="69"/>
        <v>2262.1</v>
      </c>
      <c r="I330" s="137">
        <f t="shared" si="69"/>
        <v>1273.2</v>
      </c>
      <c r="J330" s="137">
        <f t="shared" si="60"/>
        <v>56.28398390875735</v>
      </c>
      <c r="K330" s="137">
        <f t="shared" si="61"/>
        <v>988.8999999999999</v>
      </c>
    </row>
    <row r="331" spans="2:11" ht="12.75">
      <c r="B331" s="40" t="s">
        <v>421</v>
      </c>
      <c r="C331" s="68" t="s">
        <v>394</v>
      </c>
      <c r="D331" s="68" t="s">
        <v>396</v>
      </c>
      <c r="E331" s="68" t="s">
        <v>624</v>
      </c>
      <c r="F331" s="68" t="s">
        <v>156</v>
      </c>
      <c r="G331" s="49" t="s">
        <v>414</v>
      </c>
      <c r="H331" s="137">
        <v>2262.1</v>
      </c>
      <c r="I331" s="137">
        <v>1273.2</v>
      </c>
      <c r="J331" s="137">
        <f t="shared" si="60"/>
        <v>56.28398390875735</v>
      </c>
      <c r="K331" s="137">
        <f t="shared" si="61"/>
        <v>988.8999999999999</v>
      </c>
    </row>
    <row r="332" spans="2:11" ht="12.75">
      <c r="B332" s="40" t="s">
        <v>26</v>
      </c>
      <c r="C332" s="49" t="s">
        <v>394</v>
      </c>
      <c r="D332" s="49" t="s">
        <v>397</v>
      </c>
      <c r="E332" s="49"/>
      <c r="F332" s="49"/>
      <c r="G332" s="49"/>
      <c r="H332" s="137">
        <f>H333+H338+H349+H355+H360+H365+H381+H392</f>
        <v>1313.4</v>
      </c>
      <c r="I332" s="137">
        <f>I333+I338+I349+I355+I360+I365+I381+I392</f>
        <v>1041.8999999999999</v>
      </c>
      <c r="J332" s="137">
        <f t="shared" si="60"/>
        <v>79.32846048423936</v>
      </c>
      <c r="K332" s="137">
        <f t="shared" si="61"/>
        <v>271.5000000000002</v>
      </c>
    </row>
    <row r="333" spans="2:11" ht="12.75">
      <c r="B333" s="50" t="s">
        <v>422</v>
      </c>
      <c r="C333" s="49" t="s">
        <v>394</v>
      </c>
      <c r="D333" s="49" t="s">
        <v>397</v>
      </c>
      <c r="E333" s="51" t="s">
        <v>423</v>
      </c>
      <c r="F333" s="48"/>
      <c r="G333" s="48"/>
      <c r="H333" s="137">
        <f aca="true" t="shared" si="70" ref="H333:I336">H334</f>
        <v>83.7</v>
      </c>
      <c r="I333" s="137">
        <f t="shared" si="70"/>
        <v>67</v>
      </c>
      <c r="J333" s="137">
        <f t="shared" si="60"/>
        <v>80.04778972520907</v>
      </c>
      <c r="K333" s="137">
        <f t="shared" si="61"/>
        <v>16.700000000000003</v>
      </c>
    </row>
    <row r="334" spans="2:11" ht="25.5">
      <c r="B334" s="50" t="s">
        <v>625</v>
      </c>
      <c r="C334" s="49" t="s">
        <v>394</v>
      </c>
      <c r="D334" s="49" t="s">
        <v>397</v>
      </c>
      <c r="E334" s="51" t="s">
        <v>626</v>
      </c>
      <c r="F334" s="51"/>
      <c r="G334" s="51"/>
      <c r="H334" s="137">
        <f t="shared" si="70"/>
        <v>83.7</v>
      </c>
      <c r="I334" s="137">
        <f t="shared" si="70"/>
        <v>67</v>
      </c>
      <c r="J334" s="137">
        <f t="shared" si="60"/>
        <v>80.04778972520907</v>
      </c>
      <c r="K334" s="137">
        <f t="shared" si="61"/>
        <v>16.700000000000003</v>
      </c>
    </row>
    <row r="335" spans="2:11" ht="12.75">
      <c r="B335" s="50" t="s">
        <v>511</v>
      </c>
      <c r="C335" s="49" t="s">
        <v>394</v>
      </c>
      <c r="D335" s="49" t="s">
        <v>397</v>
      </c>
      <c r="E335" s="51" t="s">
        <v>626</v>
      </c>
      <c r="F335" s="51">
        <v>300</v>
      </c>
      <c r="G335" s="51"/>
      <c r="H335" s="137">
        <f t="shared" si="70"/>
        <v>83.7</v>
      </c>
      <c r="I335" s="137">
        <f t="shared" si="70"/>
        <v>67</v>
      </c>
      <c r="J335" s="137">
        <f t="shared" si="60"/>
        <v>80.04778972520907</v>
      </c>
      <c r="K335" s="137">
        <f t="shared" si="61"/>
        <v>16.700000000000003</v>
      </c>
    </row>
    <row r="336" spans="2:11" ht="12.75">
      <c r="B336" s="50" t="s">
        <v>82</v>
      </c>
      <c r="C336" s="49" t="s">
        <v>394</v>
      </c>
      <c r="D336" s="49" t="s">
        <v>397</v>
      </c>
      <c r="E336" s="51" t="s">
        <v>626</v>
      </c>
      <c r="F336" s="51">
        <v>320</v>
      </c>
      <c r="G336" s="51"/>
      <c r="H336" s="137">
        <f t="shared" si="70"/>
        <v>83.7</v>
      </c>
      <c r="I336" s="137">
        <f t="shared" si="70"/>
        <v>67</v>
      </c>
      <c r="J336" s="137">
        <f t="shared" si="60"/>
        <v>80.04778972520907</v>
      </c>
      <c r="K336" s="137">
        <f t="shared" si="61"/>
        <v>16.700000000000003</v>
      </c>
    </row>
    <row r="337" spans="2:11" ht="12.75">
      <c r="B337" s="40" t="s">
        <v>409</v>
      </c>
      <c r="C337" s="49" t="s">
        <v>394</v>
      </c>
      <c r="D337" s="49" t="s">
        <v>397</v>
      </c>
      <c r="E337" s="51" t="s">
        <v>626</v>
      </c>
      <c r="F337" s="51">
        <v>320</v>
      </c>
      <c r="G337" s="51">
        <v>3</v>
      </c>
      <c r="H337" s="137">
        <v>83.7</v>
      </c>
      <c r="I337" s="137">
        <v>67</v>
      </c>
      <c r="J337" s="137">
        <f t="shared" si="60"/>
        <v>80.04778972520907</v>
      </c>
      <c r="K337" s="137">
        <f t="shared" si="61"/>
        <v>16.700000000000003</v>
      </c>
    </row>
    <row r="338" spans="2:11" ht="25.5">
      <c r="B338" s="40" t="s">
        <v>512</v>
      </c>
      <c r="C338" s="49" t="s">
        <v>394</v>
      </c>
      <c r="D338" s="49" t="s">
        <v>397</v>
      </c>
      <c r="E338" s="51" t="s">
        <v>513</v>
      </c>
      <c r="F338" s="49"/>
      <c r="G338" s="49"/>
      <c r="H338" s="137">
        <f>H339+H344</f>
        <v>7</v>
      </c>
      <c r="I338" s="137">
        <f>I339+I344</f>
        <v>7</v>
      </c>
      <c r="J338" s="137">
        <f t="shared" si="60"/>
        <v>100</v>
      </c>
      <c r="K338" s="137">
        <f t="shared" si="61"/>
        <v>0</v>
      </c>
    </row>
    <row r="339" spans="2:11" ht="38.25">
      <c r="B339" s="40" t="s">
        <v>514</v>
      </c>
      <c r="C339" s="49" t="s">
        <v>394</v>
      </c>
      <c r="D339" s="49" t="s">
        <v>397</v>
      </c>
      <c r="E339" s="51" t="s">
        <v>515</v>
      </c>
      <c r="F339" s="49"/>
      <c r="G339" s="49"/>
      <c r="H339" s="137">
        <f aca="true" t="shared" si="71" ref="H339:I342">H340</f>
        <v>1</v>
      </c>
      <c r="I339" s="137">
        <f t="shared" si="71"/>
        <v>1</v>
      </c>
      <c r="J339" s="137">
        <f t="shared" si="60"/>
        <v>100</v>
      </c>
      <c r="K339" s="137">
        <f t="shared" si="61"/>
        <v>0</v>
      </c>
    </row>
    <row r="340" spans="2:11" ht="38.25">
      <c r="B340" s="40" t="s">
        <v>516</v>
      </c>
      <c r="C340" s="49" t="s">
        <v>394</v>
      </c>
      <c r="D340" s="49" t="s">
        <v>397</v>
      </c>
      <c r="E340" s="51" t="s">
        <v>517</v>
      </c>
      <c r="F340" s="52"/>
      <c r="G340" s="49"/>
      <c r="H340" s="137">
        <f t="shared" si="71"/>
        <v>1</v>
      </c>
      <c r="I340" s="137">
        <f t="shared" si="71"/>
        <v>1</v>
      </c>
      <c r="J340" s="137">
        <f t="shared" si="60"/>
        <v>100</v>
      </c>
      <c r="K340" s="137">
        <f t="shared" si="61"/>
        <v>0</v>
      </c>
    </row>
    <row r="341" spans="2:11" ht="12.75">
      <c r="B341" s="50" t="s">
        <v>432</v>
      </c>
      <c r="C341" s="49" t="s">
        <v>394</v>
      </c>
      <c r="D341" s="49" t="s">
        <v>397</v>
      </c>
      <c r="E341" s="51" t="s">
        <v>517</v>
      </c>
      <c r="F341" s="49" t="s">
        <v>433</v>
      </c>
      <c r="G341" s="49"/>
      <c r="H341" s="137">
        <f t="shared" si="71"/>
        <v>1</v>
      </c>
      <c r="I341" s="137">
        <f t="shared" si="71"/>
        <v>1</v>
      </c>
      <c r="J341" s="137">
        <f t="shared" si="60"/>
        <v>100</v>
      </c>
      <c r="K341" s="137">
        <f t="shared" si="61"/>
        <v>0</v>
      </c>
    </row>
    <row r="342" spans="2:11" ht="12.75">
      <c r="B342" s="50" t="s">
        <v>434</v>
      </c>
      <c r="C342" s="49" t="s">
        <v>394</v>
      </c>
      <c r="D342" s="49" t="s">
        <v>397</v>
      </c>
      <c r="E342" s="51" t="s">
        <v>517</v>
      </c>
      <c r="F342" s="49" t="s">
        <v>435</v>
      </c>
      <c r="G342" s="49"/>
      <c r="H342" s="137">
        <f t="shared" si="71"/>
        <v>1</v>
      </c>
      <c r="I342" s="137">
        <f t="shared" si="71"/>
        <v>1</v>
      </c>
      <c r="J342" s="137">
        <f t="shared" si="60"/>
        <v>100</v>
      </c>
      <c r="K342" s="137">
        <f t="shared" si="61"/>
        <v>0</v>
      </c>
    </row>
    <row r="343" spans="2:11" ht="12.75">
      <c r="B343" s="40" t="s">
        <v>421</v>
      </c>
      <c r="C343" s="49" t="s">
        <v>394</v>
      </c>
      <c r="D343" s="49" t="s">
        <v>397</v>
      </c>
      <c r="E343" s="51" t="s">
        <v>517</v>
      </c>
      <c r="F343" s="49" t="s">
        <v>435</v>
      </c>
      <c r="G343" s="49">
        <v>2</v>
      </c>
      <c r="H343" s="137">
        <v>1</v>
      </c>
      <c r="I343" s="137">
        <v>1</v>
      </c>
      <c r="J343" s="137">
        <f t="shared" si="60"/>
        <v>100</v>
      </c>
      <c r="K343" s="137">
        <f t="shared" si="61"/>
        <v>0</v>
      </c>
    </row>
    <row r="344" spans="2:11" ht="38.25">
      <c r="B344" s="40" t="s">
        <v>518</v>
      </c>
      <c r="C344" s="49" t="s">
        <v>394</v>
      </c>
      <c r="D344" s="49" t="s">
        <v>397</v>
      </c>
      <c r="E344" s="51" t="s">
        <v>519</v>
      </c>
      <c r="F344" s="49"/>
      <c r="G344" s="49"/>
      <c r="H344" s="137">
        <f aca="true" t="shared" si="72" ref="H344:I347">H345</f>
        <v>6</v>
      </c>
      <c r="I344" s="137">
        <f t="shared" si="72"/>
        <v>6</v>
      </c>
      <c r="J344" s="137">
        <f t="shared" si="60"/>
        <v>100</v>
      </c>
      <c r="K344" s="137">
        <f t="shared" si="61"/>
        <v>0</v>
      </c>
    </row>
    <row r="345" spans="2:11" ht="38.25">
      <c r="B345" s="40" t="s">
        <v>520</v>
      </c>
      <c r="C345" s="49" t="s">
        <v>394</v>
      </c>
      <c r="D345" s="49" t="s">
        <v>397</v>
      </c>
      <c r="E345" s="51" t="s">
        <v>521</v>
      </c>
      <c r="F345" s="49"/>
      <c r="G345" s="49"/>
      <c r="H345" s="137">
        <f t="shared" si="72"/>
        <v>6</v>
      </c>
      <c r="I345" s="137">
        <f t="shared" si="72"/>
        <v>6</v>
      </c>
      <c r="J345" s="137">
        <f t="shared" si="60"/>
        <v>100</v>
      </c>
      <c r="K345" s="137">
        <f t="shared" si="61"/>
        <v>0</v>
      </c>
    </row>
    <row r="346" spans="2:11" ht="12.75">
      <c r="B346" s="50" t="s">
        <v>432</v>
      </c>
      <c r="C346" s="49" t="s">
        <v>394</v>
      </c>
      <c r="D346" s="49" t="s">
        <v>397</v>
      </c>
      <c r="E346" s="51" t="s">
        <v>521</v>
      </c>
      <c r="F346" s="49" t="s">
        <v>433</v>
      </c>
      <c r="G346" s="49"/>
      <c r="H346" s="137">
        <f t="shared" si="72"/>
        <v>6</v>
      </c>
      <c r="I346" s="137">
        <f t="shared" si="72"/>
        <v>6</v>
      </c>
      <c r="J346" s="137">
        <f t="shared" si="60"/>
        <v>100</v>
      </c>
      <c r="K346" s="137">
        <f t="shared" si="61"/>
        <v>0</v>
      </c>
    </row>
    <row r="347" spans="2:11" ht="12.75">
      <c r="B347" s="50" t="s">
        <v>434</v>
      </c>
      <c r="C347" s="49" t="s">
        <v>394</v>
      </c>
      <c r="D347" s="49" t="s">
        <v>397</v>
      </c>
      <c r="E347" s="51" t="s">
        <v>521</v>
      </c>
      <c r="F347" s="49" t="s">
        <v>435</v>
      </c>
      <c r="G347" s="49"/>
      <c r="H347" s="137">
        <f t="shared" si="72"/>
        <v>6</v>
      </c>
      <c r="I347" s="137">
        <f t="shared" si="72"/>
        <v>6</v>
      </c>
      <c r="J347" s="137">
        <f t="shared" si="60"/>
        <v>100</v>
      </c>
      <c r="K347" s="137">
        <f t="shared" si="61"/>
        <v>0</v>
      </c>
    </row>
    <row r="348" spans="2:11" ht="12.75">
      <c r="B348" s="40" t="s">
        <v>421</v>
      </c>
      <c r="C348" s="49" t="s">
        <v>394</v>
      </c>
      <c r="D348" s="49" t="s">
        <v>397</v>
      </c>
      <c r="E348" s="51" t="s">
        <v>521</v>
      </c>
      <c r="F348" s="49" t="s">
        <v>435</v>
      </c>
      <c r="G348" s="49">
        <v>2</v>
      </c>
      <c r="H348" s="137">
        <v>6</v>
      </c>
      <c r="I348" s="137">
        <v>6</v>
      </c>
      <c r="J348" s="137">
        <f t="shared" si="60"/>
        <v>100</v>
      </c>
      <c r="K348" s="137">
        <f t="shared" si="61"/>
        <v>0</v>
      </c>
    </row>
    <row r="349" spans="2:11" ht="25.5">
      <c r="B349" s="40" t="s">
        <v>309</v>
      </c>
      <c r="C349" s="49" t="s">
        <v>394</v>
      </c>
      <c r="D349" s="49" t="s">
        <v>397</v>
      </c>
      <c r="E349" s="51" t="s">
        <v>522</v>
      </c>
      <c r="F349" s="49"/>
      <c r="G349" s="49"/>
      <c r="H349" s="137">
        <f aca="true" t="shared" si="73" ref="H349:I353">H350</f>
        <v>6</v>
      </c>
      <c r="I349" s="137">
        <f t="shared" si="73"/>
        <v>5</v>
      </c>
      <c r="J349" s="137">
        <f t="shared" si="60"/>
        <v>83.33333333333334</v>
      </c>
      <c r="K349" s="137">
        <f t="shared" si="61"/>
        <v>1</v>
      </c>
    </row>
    <row r="350" spans="2:11" ht="51">
      <c r="B350" s="40" t="s">
        <v>562</v>
      </c>
      <c r="C350" s="49" t="s">
        <v>394</v>
      </c>
      <c r="D350" s="49" t="s">
        <v>397</v>
      </c>
      <c r="E350" s="51" t="s">
        <v>524</v>
      </c>
      <c r="F350" s="49"/>
      <c r="G350" s="49"/>
      <c r="H350" s="137">
        <f t="shared" si="73"/>
        <v>6</v>
      </c>
      <c r="I350" s="137">
        <f t="shared" si="73"/>
        <v>5</v>
      </c>
      <c r="J350" s="137">
        <f t="shared" si="60"/>
        <v>83.33333333333334</v>
      </c>
      <c r="K350" s="137">
        <f t="shared" si="61"/>
        <v>1</v>
      </c>
    </row>
    <row r="351" spans="2:11" ht="51">
      <c r="B351" s="40" t="s">
        <v>563</v>
      </c>
      <c r="C351" s="49" t="s">
        <v>394</v>
      </c>
      <c r="D351" s="49" t="s">
        <v>397</v>
      </c>
      <c r="E351" s="80" t="s">
        <v>526</v>
      </c>
      <c r="F351" s="49"/>
      <c r="G351" s="49"/>
      <c r="H351" s="137">
        <f t="shared" si="73"/>
        <v>6</v>
      </c>
      <c r="I351" s="137">
        <f t="shared" si="73"/>
        <v>5</v>
      </c>
      <c r="J351" s="137">
        <f t="shared" si="60"/>
        <v>83.33333333333334</v>
      </c>
      <c r="K351" s="137">
        <f t="shared" si="61"/>
        <v>1</v>
      </c>
    </row>
    <row r="352" spans="2:11" ht="12.75">
      <c r="B352" s="50" t="s">
        <v>432</v>
      </c>
      <c r="C352" s="49" t="s">
        <v>394</v>
      </c>
      <c r="D352" s="49" t="s">
        <v>397</v>
      </c>
      <c r="E352" s="80" t="s">
        <v>526</v>
      </c>
      <c r="F352" s="49" t="s">
        <v>433</v>
      </c>
      <c r="G352" s="49"/>
      <c r="H352" s="137">
        <f t="shared" si="73"/>
        <v>6</v>
      </c>
      <c r="I352" s="137">
        <f t="shared" si="73"/>
        <v>5</v>
      </c>
      <c r="J352" s="137">
        <f t="shared" si="60"/>
        <v>83.33333333333334</v>
      </c>
      <c r="K352" s="137">
        <f t="shared" si="61"/>
        <v>1</v>
      </c>
    </row>
    <row r="353" spans="2:11" ht="12.75">
      <c r="B353" s="50" t="s">
        <v>434</v>
      </c>
      <c r="C353" s="49" t="s">
        <v>394</v>
      </c>
      <c r="D353" s="49" t="s">
        <v>397</v>
      </c>
      <c r="E353" s="80" t="s">
        <v>526</v>
      </c>
      <c r="F353" s="49" t="s">
        <v>435</v>
      </c>
      <c r="G353" s="49"/>
      <c r="H353" s="137">
        <f t="shared" si="73"/>
        <v>6</v>
      </c>
      <c r="I353" s="137">
        <f t="shared" si="73"/>
        <v>5</v>
      </c>
      <c r="J353" s="137">
        <f t="shared" si="60"/>
        <v>83.33333333333334</v>
      </c>
      <c r="K353" s="137">
        <f t="shared" si="61"/>
        <v>1</v>
      </c>
    </row>
    <row r="354" spans="2:11" ht="12.75">
      <c r="B354" s="40" t="s">
        <v>421</v>
      </c>
      <c r="C354" s="49" t="s">
        <v>394</v>
      </c>
      <c r="D354" s="49" t="s">
        <v>397</v>
      </c>
      <c r="E354" s="80" t="s">
        <v>526</v>
      </c>
      <c r="F354" s="49" t="s">
        <v>435</v>
      </c>
      <c r="G354" s="49">
        <v>2</v>
      </c>
      <c r="H354" s="137">
        <v>6</v>
      </c>
      <c r="I354" s="137">
        <v>5</v>
      </c>
      <c r="J354" s="137">
        <f t="shared" si="60"/>
        <v>83.33333333333334</v>
      </c>
      <c r="K354" s="137">
        <f t="shared" si="61"/>
        <v>1</v>
      </c>
    </row>
    <row r="355" spans="2:11" ht="25.5">
      <c r="B355" s="40" t="s">
        <v>627</v>
      </c>
      <c r="C355" s="49" t="s">
        <v>394</v>
      </c>
      <c r="D355" s="49" t="s">
        <v>397</v>
      </c>
      <c r="E355" s="51" t="s">
        <v>527</v>
      </c>
      <c r="F355" s="51"/>
      <c r="G355" s="51"/>
      <c r="H355" s="137">
        <f aca="true" t="shared" si="74" ref="H355:I358">H356</f>
        <v>73</v>
      </c>
      <c r="I355" s="137">
        <f t="shared" si="74"/>
        <v>58.4</v>
      </c>
      <c r="J355" s="137">
        <f t="shared" si="60"/>
        <v>80</v>
      </c>
      <c r="K355" s="137">
        <f t="shared" si="61"/>
        <v>14.600000000000001</v>
      </c>
    </row>
    <row r="356" spans="2:11" ht="25.5">
      <c r="B356" s="40" t="s">
        <v>628</v>
      </c>
      <c r="C356" s="49" t="s">
        <v>394</v>
      </c>
      <c r="D356" s="49" t="s">
        <v>397</v>
      </c>
      <c r="E356" s="51" t="s">
        <v>528</v>
      </c>
      <c r="F356" s="51"/>
      <c r="G356" s="51"/>
      <c r="H356" s="137">
        <f t="shared" si="74"/>
        <v>73</v>
      </c>
      <c r="I356" s="137">
        <f t="shared" si="74"/>
        <v>58.4</v>
      </c>
      <c r="J356" s="137">
        <f t="shared" si="60"/>
        <v>80</v>
      </c>
      <c r="K356" s="137">
        <f t="shared" si="61"/>
        <v>14.600000000000001</v>
      </c>
    </row>
    <row r="357" spans="2:11" ht="12.75">
      <c r="B357" s="50" t="s">
        <v>432</v>
      </c>
      <c r="C357" s="49" t="s">
        <v>394</v>
      </c>
      <c r="D357" s="49" t="s">
        <v>397</v>
      </c>
      <c r="E357" s="51" t="s">
        <v>528</v>
      </c>
      <c r="F357" s="49" t="s">
        <v>433</v>
      </c>
      <c r="G357" s="49"/>
      <c r="H357" s="137">
        <f t="shared" si="74"/>
        <v>73</v>
      </c>
      <c r="I357" s="137">
        <f t="shared" si="74"/>
        <v>58.4</v>
      </c>
      <c r="J357" s="137">
        <f t="shared" si="60"/>
        <v>80</v>
      </c>
      <c r="K357" s="137">
        <f t="shared" si="61"/>
        <v>14.600000000000001</v>
      </c>
    </row>
    <row r="358" spans="2:11" ht="12.75">
      <c r="B358" s="50" t="s">
        <v>434</v>
      </c>
      <c r="C358" s="49" t="s">
        <v>394</v>
      </c>
      <c r="D358" s="49" t="s">
        <v>397</v>
      </c>
      <c r="E358" s="51" t="s">
        <v>528</v>
      </c>
      <c r="F358" s="49" t="s">
        <v>435</v>
      </c>
      <c r="G358" s="49"/>
      <c r="H358" s="137">
        <f t="shared" si="74"/>
        <v>73</v>
      </c>
      <c r="I358" s="137">
        <f t="shared" si="74"/>
        <v>58.4</v>
      </c>
      <c r="J358" s="137">
        <f t="shared" si="60"/>
        <v>80</v>
      </c>
      <c r="K358" s="137">
        <f t="shared" si="61"/>
        <v>14.600000000000001</v>
      </c>
    </row>
    <row r="359" spans="2:11" ht="12.75">
      <c r="B359" s="40" t="s">
        <v>421</v>
      </c>
      <c r="C359" s="49" t="s">
        <v>394</v>
      </c>
      <c r="D359" s="49" t="s">
        <v>397</v>
      </c>
      <c r="E359" s="51" t="s">
        <v>528</v>
      </c>
      <c r="F359" s="49" t="s">
        <v>435</v>
      </c>
      <c r="G359" s="49">
        <v>2</v>
      </c>
      <c r="H359" s="137">
        <v>73</v>
      </c>
      <c r="I359" s="137">
        <v>58.4</v>
      </c>
      <c r="J359" s="137">
        <f t="shared" si="60"/>
        <v>80</v>
      </c>
      <c r="K359" s="137">
        <f t="shared" si="61"/>
        <v>14.600000000000001</v>
      </c>
    </row>
    <row r="360" spans="2:11" ht="25.5">
      <c r="B360" s="40" t="s">
        <v>531</v>
      </c>
      <c r="C360" s="49" t="s">
        <v>394</v>
      </c>
      <c r="D360" s="49" t="s">
        <v>397</v>
      </c>
      <c r="E360" s="49" t="s">
        <v>532</v>
      </c>
      <c r="F360" s="49"/>
      <c r="G360" s="49"/>
      <c r="H360" s="137">
        <f aca="true" t="shared" si="75" ref="H360:I363">H361</f>
        <v>1</v>
      </c>
      <c r="I360" s="137">
        <f t="shared" si="75"/>
        <v>0</v>
      </c>
      <c r="J360" s="137">
        <f t="shared" si="60"/>
        <v>0</v>
      </c>
      <c r="K360" s="137">
        <f t="shared" si="61"/>
        <v>1</v>
      </c>
    </row>
    <row r="361" spans="2:11" ht="25.5">
      <c r="B361" s="40" t="s">
        <v>533</v>
      </c>
      <c r="C361" s="49" t="s">
        <v>394</v>
      </c>
      <c r="D361" s="49" t="s">
        <v>397</v>
      </c>
      <c r="E361" s="49" t="s">
        <v>534</v>
      </c>
      <c r="F361" s="49"/>
      <c r="G361" s="49"/>
      <c r="H361" s="137">
        <f t="shared" si="75"/>
        <v>1</v>
      </c>
      <c r="I361" s="137">
        <f t="shared" si="75"/>
        <v>0</v>
      </c>
      <c r="J361" s="137">
        <f t="shared" si="60"/>
        <v>0</v>
      </c>
      <c r="K361" s="137">
        <f t="shared" si="61"/>
        <v>1</v>
      </c>
    </row>
    <row r="362" spans="2:11" ht="12.75">
      <c r="B362" s="50" t="s">
        <v>432</v>
      </c>
      <c r="C362" s="49" t="s">
        <v>394</v>
      </c>
      <c r="D362" s="49" t="s">
        <v>397</v>
      </c>
      <c r="E362" s="49" t="s">
        <v>534</v>
      </c>
      <c r="F362" s="49" t="s">
        <v>433</v>
      </c>
      <c r="G362" s="49"/>
      <c r="H362" s="137">
        <f t="shared" si="75"/>
        <v>1</v>
      </c>
      <c r="I362" s="137">
        <f t="shared" si="75"/>
        <v>0</v>
      </c>
      <c r="J362" s="137">
        <f aca="true" t="shared" si="76" ref="J362:J393">I362/H362*100</f>
        <v>0</v>
      </c>
      <c r="K362" s="137">
        <f aca="true" t="shared" si="77" ref="K362:K393">H362-I362</f>
        <v>1</v>
      </c>
    </row>
    <row r="363" spans="2:11" ht="12.75">
      <c r="B363" s="50" t="s">
        <v>434</v>
      </c>
      <c r="C363" s="49" t="s">
        <v>394</v>
      </c>
      <c r="D363" s="49" t="s">
        <v>397</v>
      </c>
      <c r="E363" s="49" t="s">
        <v>534</v>
      </c>
      <c r="F363" s="49" t="s">
        <v>435</v>
      </c>
      <c r="G363" s="49"/>
      <c r="H363" s="137">
        <f t="shared" si="75"/>
        <v>1</v>
      </c>
      <c r="I363" s="137">
        <f t="shared" si="75"/>
        <v>0</v>
      </c>
      <c r="J363" s="137">
        <f t="shared" si="76"/>
        <v>0</v>
      </c>
      <c r="K363" s="137">
        <f t="shared" si="77"/>
        <v>1</v>
      </c>
    </row>
    <row r="364" spans="2:11" ht="12.75">
      <c r="B364" s="40" t="s">
        <v>421</v>
      </c>
      <c r="C364" s="49" t="s">
        <v>394</v>
      </c>
      <c r="D364" s="49" t="s">
        <v>397</v>
      </c>
      <c r="E364" s="49" t="s">
        <v>534</v>
      </c>
      <c r="F364" s="49" t="s">
        <v>435</v>
      </c>
      <c r="G364" s="49">
        <v>2</v>
      </c>
      <c r="H364" s="137">
        <v>1</v>
      </c>
      <c r="I364" s="137">
        <v>0</v>
      </c>
      <c r="J364" s="137">
        <f t="shared" si="76"/>
        <v>0</v>
      </c>
      <c r="K364" s="137">
        <f t="shared" si="77"/>
        <v>1</v>
      </c>
    </row>
    <row r="365" spans="2:11" ht="25.5">
      <c r="B365" s="40" t="s">
        <v>629</v>
      </c>
      <c r="C365" s="49" t="s">
        <v>394</v>
      </c>
      <c r="D365" s="49" t="s">
        <v>397</v>
      </c>
      <c r="E365" s="51" t="s">
        <v>537</v>
      </c>
      <c r="F365" s="51"/>
      <c r="G365" s="51"/>
      <c r="H365" s="137">
        <f>H366+H371+H376</f>
        <v>70.5</v>
      </c>
      <c r="I365" s="137">
        <f>I366+I371+I376</f>
        <v>64.5</v>
      </c>
      <c r="J365" s="137">
        <f t="shared" si="76"/>
        <v>91.48936170212765</v>
      </c>
      <c r="K365" s="137">
        <f t="shared" si="77"/>
        <v>6</v>
      </c>
    </row>
    <row r="366" spans="2:11" ht="38.25">
      <c r="B366" s="40" t="s">
        <v>630</v>
      </c>
      <c r="C366" s="49" t="s">
        <v>394</v>
      </c>
      <c r="D366" s="49" t="s">
        <v>397</v>
      </c>
      <c r="E366" s="51" t="s">
        <v>538</v>
      </c>
      <c r="F366" s="51"/>
      <c r="G366" s="51"/>
      <c r="H366" s="137">
        <f aca="true" t="shared" si="78" ref="H366:I369">H367</f>
        <v>41</v>
      </c>
      <c r="I366" s="137">
        <f t="shared" si="78"/>
        <v>41</v>
      </c>
      <c r="J366" s="137">
        <f t="shared" si="76"/>
        <v>100</v>
      </c>
      <c r="K366" s="137">
        <f t="shared" si="77"/>
        <v>0</v>
      </c>
    </row>
    <row r="367" spans="2:11" ht="38.25">
      <c r="B367" s="40" t="s">
        <v>631</v>
      </c>
      <c r="C367" s="49" t="s">
        <v>394</v>
      </c>
      <c r="D367" s="49" t="s">
        <v>397</v>
      </c>
      <c r="E367" s="51" t="s">
        <v>539</v>
      </c>
      <c r="F367" s="49"/>
      <c r="G367" s="49"/>
      <c r="H367" s="137">
        <f t="shared" si="78"/>
        <v>41</v>
      </c>
      <c r="I367" s="137">
        <f t="shared" si="78"/>
        <v>41</v>
      </c>
      <c r="J367" s="137">
        <f t="shared" si="76"/>
        <v>100</v>
      </c>
      <c r="K367" s="137">
        <f t="shared" si="77"/>
        <v>0</v>
      </c>
    </row>
    <row r="368" spans="2:11" ht="12.75">
      <c r="B368" s="50" t="s">
        <v>432</v>
      </c>
      <c r="C368" s="49" t="s">
        <v>394</v>
      </c>
      <c r="D368" s="49" t="s">
        <v>397</v>
      </c>
      <c r="E368" s="51" t="s">
        <v>539</v>
      </c>
      <c r="F368" s="49" t="s">
        <v>433</v>
      </c>
      <c r="G368" s="49"/>
      <c r="H368" s="137">
        <f t="shared" si="78"/>
        <v>41</v>
      </c>
      <c r="I368" s="137">
        <f t="shared" si="78"/>
        <v>41</v>
      </c>
      <c r="J368" s="137">
        <f t="shared" si="76"/>
        <v>100</v>
      </c>
      <c r="K368" s="137">
        <f t="shared" si="77"/>
        <v>0</v>
      </c>
    </row>
    <row r="369" spans="2:11" ht="12.75">
      <c r="B369" s="50" t="s">
        <v>434</v>
      </c>
      <c r="C369" s="49" t="s">
        <v>394</v>
      </c>
      <c r="D369" s="49" t="s">
        <v>397</v>
      </c>
      <c r="E369" s="51" t="s">
        <v>539</v>
      </c>
      <c r="F369" s="49" t="s">
        <v>435</v>
      </c>
      <c r="G369" s="49"/>
      <c r="H369" s="137">
        <f t="shared" si="78"/>
        <v>41</v>
      </c>
      <c r="I369" s="137">
        <f t="shared" si="78"/>
        <v>41</v>
      </c>
      <c r="J369" s="137">
        <f t="shared" si="76"/>
        <v>100</v>
      </c>
      <c r="K369" s="137">
        <f t="shared" si="77"/>
        <v>0</v>
      </c>
    </row>
    <row r="370" spans="2:11" ht="12.75">
      <c r="B370" s="40" t="s">
        <v>421</v>
      </c>
      <c r="C370" s="49" t="s">
        <v>394</v>
      </c>
      <c r="D370" s="49" t="s">
        <v>397</v>
      </c>
      <c r="E370" s="51" t="s">
        <v>539</v>
      </c>
      <c r="F370" s="49" t="s">
        <v>435</v>
      </c>
      <c r="G370" s="49">
        <v>2</v>
      </c>
      <c r="H370" s="137">
        <v>41</v>
      </c>
      <c r="I370" s="137">
        <v>41</v>
      </c>
      <c r="J370" s="137">
        <f t="shared" si="76"/>
        <v>100</v>
      </c>
      <c r="K370" s="137">
        <f t="shared" si="77"/>
        <v>0</v>
      </c>
    </row>
    <row r="371" spans="2:11" ht="38.25">
      <c r="B371" s="40" t="s">
        <v>632</v>
      </c>
      <c r="C371" s="49" t="s">
        <v>394</v>
      </c>
      <c r="D371" s="49" t="s">
        <v>397</v>
      </c>
      <c r="E371" s="51" t="s">
        <v>540</v>
      </c>
      <c r="F371" s="49"/>
      <c r="G371" s="49"/>
      <c r="H371" s="137">
        <f aca="true" t="shared" si="79" ref="H371:I374">H372</f>
        <v>18</v>
      </c>
      <c r="I371" s="137">
        <f t="shared" si="79"/>
        <v>15</v>
      </c>
      <c r="J371" s="137">
        <f t="shared" si="76"/>
        <v>83.33333333333334</v>
      </c>
      <c r="K371" s="137">
        <f t="shared" si="77"/>
        <v>3</v>
      </c>
    </row>
    <row r="372" spans="2:11" ht="38.25">
      <c r="B372" s="40" t="s">
        <v>633</v>
      </c>
      <c r="C372" s="49" t="s">
        <v>394</v>
      </c>
      <c r="D372" s="49" t="s">
        <v>397</v>
      </c>
      <c r="E372" s="51" t="s">
        <v>541</v>
      </c>
      <c r="F372" s="52"/>
      <c r="G372" s="49"/>
      <c r="H372" s="137">
        <f t="shared" si="79"/>
        <v>18</v>
      </c>
      <c r="I372" s="137">
        <f t="shared" si="79"/>
        <v>15</v>
      </c>
      <c r="J372" s="137">
        <f t="shared" si="76"/>
        <v>83.33333333333334</v>
      </c>
      <c r="K372" s="137">
        <f t="shared" si="77"/>
        <v>3</v>
      </c>
    </row>
    <row r="373" spans="2:11" ht="12.75">
      <c r="B373" s="50" t="s">
        <v>432</v>
      </c>
      <c r="C373" s="49" t="s">
        <v>394</v>
      </c>
      <c r="D373" s="49" t="s">
        <v>397</v>
      </c>
      <c r="E373" s="51" t="s">
        <v>541</v>
      </c>
      <c r="F373" s="49" t="s">
        <v>433</v>
      </c>
      <c r="G373" s="49"/>
      <c r="H373" s="137">
        <f t="shared" si="79"/>
        <v>18</v>
      </c>
      <c r="I373" s="137">
        <f t="shared" si="79"/>
        <v>15</v>
      </c>
      <c r="J373" s="137">
        <f t="shared" si="76"/>
        <v>83.33333333333334</v>
      </c>
      <c r="K373" s="137">
        <f t="shared" si="77"/>
        <v>3</v>
      </c>
    </row>
    <row r="374" spans="2:11" ht="12.75">
      <c r="B374" s="50" t="s">
        <v>434</v>
      </c>
      <c r="C374" s="49" t="s">
        <v>394</v>
      </c>
      <c r="D374" s="49" t="s">
        <v>397</v>
      </c>
      <c r="E374" s="51" t="s">
        <v>541</v>
      </c>
      <c r="F374" s="49" t="s">
        <v>435</v>
      </c>
      <c r="G374" s="49"/>
      <c r="H374" s="137">
        <f t="shared" si="79"/>
        <v>18</v>
      </c>
      <c r="I374" s="137">
        <f t="shared" si="79"/>
        <v>15</v>
      </c>
      <c r="J374" s="137">
        <f t="shared" si="76"/>
        <v>83.33333333333334</v>
      </c>
      <c r="K374" s="137">
        <f t="shared" si="77"/>
        <v>3</v>
      </c>
    </row>
    <row r="375" spans="2:11" ht="12.75">
      <c r="B375" s="40" t="s">
        <v>421</v>
      </c>
      <c r="C375" s="49" t="s">
        <v>394</v>
      </c>
      <c r="D375" s="49" t="s">
        <v>397</v>
      </c>
      <c r="E375" s="51" t="s">
        <v>541</v>
      </c>
      <c r="F375" s="49" t="s">
        <v>435</v>
      </c>
      <c r="G375" s="49">
        <v>2</v>
      </c>
      <c r="H375" s="137">
        <v>18</v>
      </c>
      <c r="I375" s="137">
        <v>15</v>
      </c>
      <c r="J375" s="137">
        <f t="shared" si="76"/>
        <v>83.33333333333334</v>
      </c>
      <c r="K375" s="137">
        <f t="shared" si="77"/>
        <v>3</v>
      </c>
    </row>
    <row r="376" spans="2:11" ht="38.25">
      <c r="B376" s="40" t="s">
        <v>634</v>
      </c>
      <c r="C376" s="49" t="s">
        <v>394</v>
      </c>
      <c r="D376" s="49" t="s">
        <v>397</v>
      </c>
      <c r="E376" s="51" t="s">
        <v>542</v>
      </c>
      <c r="F376" s="49"/>
      <c r="G376" s="49"/>
      <c r="H376" s="137">
        <f aca="true" t="shared" si="80" ref="H376:I379">H377</f>
        <v>11.5</v>
      </c>
      <c r="I376" s="137">
        <f t="shared" si="80"/>
        <v>8.5</v>
      </c>
      <c r="J376" s="137">
        <f t="shared" si="76"/>
        <v>73.91304347826086</v>
      </c>
      <c r="K376" s="137">
        <f t="shared" si="77"/>
        <v>3</v>
      </c>
    </row>
    <row r="377" spans="2:11" ht="38.25">
      <c r="B377" s="40" t="s">
        <v>0</v>
      </c>
      <c r="C377" s="49" t="s">
        <v>394</v>
      </c>
      <c r="D377" s="49" t="s">
        <v>397</v>
      </c>
      <c r="E377" s="51" t="s">
        <v>543</v>
      </c>
      <c r="F377" s="52"/>
      <c r="G377" s="49"/>
      <c r="H377" s="137">
        <f t="shared" si="80"/>
        <v>11.5</v>
      </c>
      <c r="I377" s="137">
        <f t="shared" si="80"/>
        <v>8.5</v>
      </c>
      <c r="J377" s="137">
        <f t="shared" si="76"/>
        <v>73.91304347826086</v>
      </c>
      <c r="K377" s="137">
        <f t="shared" si="77"/>
        <v>3</v>
      </c>
    </row>
    <row r="378" spans="2:11" ht="12.75">
      <c r="B378" s="50" t="s">
        <v>432</v>
      </c>
      <c r="C378" s="49" t="s">
        <v>394</v>
      </c>
      <c r="D378" s="49" t="s">
        <v>397</v>
      </c>
      <c r="E378" s="51" t="s">
        <v>543</v>
      </c>
      <c r="F378" s="49" t="s">
        <v>433</v>
      </c>
      <c r="G378" s="49"/>
      <c r="H378" s="137">
        <f t="shared" si="80"/>
        <v>11.5</v>
      </c>
      <c r="I378" s="137">
        <f t="shared" si="80"/>
        <v>8.5</v>
      </c>
      <c r="J378" s="137">
        <f t="shared" si="76"/>
        <v>73.91304347826086</v>
      </c>
      <c r="K378" s="137">
        <f t="shared" si="77"/>
        <v>3</v>
      </c>
    </row>
    <row r="379" spans="2:11" ht="12.75">
      <c r="B379" s="50" t="s">
        <v>434</v>
      </c>
      <c r="C379" s="49" t="s">
        <v>394</v>
      </c>
      <c r="D379" s="49" t="s">
        <v>397</v>
      </c>
      <c r="E379" s="51" t="s">
        <v>543</v>
      </c>
      <c r="F379" s="49" t="s">
        <v>435</v>
      </c>
      <c r="G379" s="49"/>
      <c r="H379" s="137">
        <f t="shared" si="80"/>
        <v>11.5</v>
      </c>
      <c r="I379" s="137">
        <f t="shared" si="80"/>
        <v>8.5</v>
      </c>
      <c r="J379" s="137">
        <f t="shared" si="76"/>
        <v>73.91304347826086</v>
      </c>
      <c r="K379" s="137">
        <f t="shared" si="77"/>
        <v>3</v>
      </c>
    </row>
    <row r="380" spans="2:11" ht="12.75">
      <c r="B380" s="40" t="s">
        <v>421</v>
      </c>
      <c r="C380" s="49" t="s">
        <v>394</v>
      </c>
      <c r="D380" s="49" t="s">
        <v>397</v>
      </c>
      <c r="E380" s="51" t="s">
        <v>543</v>
      </c>
      <c r="F380" s="49" t="s">
        <v>435</v>
      </c>
      <c r="G380" s="49">
        <v>2</v>
      </c>
      <c r="H380" s="137">
        <v>11.5</v>
      </c>
      <c r="I380" s="137">
        <v>8.5</v>
      </c>
      <c r="J380" s="137">
        <f t="shared" si="76"/>
        <v>73.91304347826086</v>
      </c>
      <c r="K380" s="137">
        <f t="shared" si="77"/>
        <v>3</v>
      </c>
    </row>
    <row r="381" spans="2:11" ht="25.5">
      <c r="B381" s="40" t="s">
        <v>1</v>
      </c>
      <c r="C381" s="49" t="s">
        <v>394</v>
      </c>
      <c r="D381" s="49" t="s">
        <v>397</v>
      </c>
      <c r="E381" s="49" t="s">
        <v>535</v>
      </c>
      <c r="F381" s="49"/>
      <c r="G381" s="49"/>
      <c r="H381" s="137">
        <f>H382</f>
        <v>1012.2</v>
      </c>
      <c r="I381" s="137">
        <f>I382</f>
        <v>812.8</v>
      </c>
      <c r="J381" s="137">
        <f t="shared" si="76"/>
        <v>80.30033590199565</v>
      </c>
      <c r="K381" s="137">
        <f t="shared" si="77"/>
        <v>199.4000000000001</v>
      </c>
    </row>
    <row r="382" spans="2:11" ht="25.5">
      <c r="B382" s="40" t="s">
        <v>2</v>
      </c>
      <c r="C382" s="49" t="s">
        <v>394</v>
      </c>
      <c r="D382" s="49" t="s">
        <v>397</v>
      </c>
      <c r="E382" s="49" t="s">
        <v>536</v>
      </c>
      <c r="F382" s="48"/>
      <c r="G382" s="49"/>
      <c r="H382" s="137">
        <f>H383+H386+H389</f>
        <v>1012.2</v>
      </c>
      <c r="I382" s="137">
        <f>I383+I386+I389</f>
        <v>812.8</v>
      </c>
      <c r="J382" s="137">
        <f t="shared" si="76"/>
        <v>80.30033590199565</v>
      </c>
      <c r="K382" s="137">
        <f t="shared" si="77"/>
        <v>199.4000000000001</v>
      </c>
    </row>
    <row r="383" spans="2:11" ht="12.75">
      <c r="B383" s="50" t="s">
        <v>432</v>
      </c>
      <c r="C383" s="49" t="s">
        <v>394</v>
      </c>
      <c r="D383" s="49" t="s">
        <v>397</v>
      </c>
      <c r="E383" s="49" t="s">
        <v>536</v>
      </c>
      <c r="F383" s="49" t="s">
        <v>433</v>
      </c>
      <c r="G383" s="49"/>
      <c r="H383" s="137">
        <f>H384</f>
        <v>15</v>
      </c>
      <c r="I383" s="137">
        <f>I384</f>
        <v>15</v>
      </c>
      <c r="J383" s="137">
        <f t="shared" si="76"/>
        <v>100</v>
      </c>
      <c r="K383" s="137">
        <f t="shared" si="77"/>
        <v>0</v>
      </c>
    </row>
    <row r="384" spans="2:11" ht="12.75">
      <c r="B384" s="50" t="s">
        <v>434</v>
      </c>
      <c r="C384" s="49" t="s">
        <v>394</v>
      </c>
      <c r="D384" s="49" t="s">
        <v>397</v>
      </c>
      <c r="E384" s="49" t="s">
        <v>536</v>
      </c>
      <c r="F384" s="49" t="s">
        <v>435</v>
      </c>
      <c r="G384" s="49"/>
      <c r="H384" s="137">
        <f>H385</f>
        <v>15</v>
      </c>
      <c r="I384" s="137">
        <f>I385</f>
        <v>15</v>
      </c>
      <c r="J384" s="137">
        <f t="shared" si="76"/>
        <v>100</v>
      </c>
      <c r="K384" s="137">
        <f t="shared" si="77"/>
        <v>0</v>
      </c>
    </row>
    <row r="385" spans="2:11" ht="12.75">
      <c r="B385" s="40" t="s">
        <v>421</v>
      </c>
      <c r="C385" s="49" t="s">
        <v>394</v>
      </c>
      <c r="D385" s="49" t="s">
        <v>397</v>
      </c>
      <c r="E385" s="49" t="s">
        <v>536</v>
      </c>
      <c r="F385" s="49" t="s">
        <v>435</v>
      </c>
      <c r="G385" s="49">
        <v>2</v>
      </c>
      <c r="H385" s="137">
        <v>15</v>
      </c>
      <c r="I385" s="137">
        <v>15</v>
      </c>
      <c r="J385" s="137">
        <f t="shared" si="76"/>
        <v>100</v>
      </c>
      <c r="K385" s="137">
        <f t="shared" si="77"/>
        <v>0</v>
      </c>
    </row>
    <row r="386" spans="2:11" ht="12.75">
      <c r="B386" s="50" t="s">
        <v>511</v>
      </c>
      <c r="C386" s="49" t="s">
        <v>394</v>
      </c>
      <c r="D386" s="49" t="s">
        <v>397</v>
      </c>
      <c r="E386" s="49" t="s">
        <v>536</v>
      </c>
      <c r="F386" s="51">
        <v>300</v>
      </c>
      <c r="G386" s="49"/>
      <c r="H386" s="137">
        <f>H387</f>
        <v>67.5</v>
      </c>
      <c r="I386" s="137">
        <f>I387</f>
        <v>67.5</v>
      </c>
      <c r="J386" s="137">
        <f t="shared" si="76"/>
        <v>100</v>
      </c>
      <c r="K386" s="137">
        <f t="shared" si="77"/>
        <v>0</v>
      </c>
    </row>
    <row r="387" spans="2:11" ht="12.75">
      <c r="B387" s="50" t="s">
        <v>82</v>
      </c>
      <c r="C387" s="49" t="s">
        <v>394</v>
      </c>
      <c r="D387" s="49" t="s">
        <v>397</v>
      </c>
      <c r="E387" s="49" t="s">
        <v>536</v>
      </c>
      <c r="F387" s="51">
        <v>320</v>
      </c>
      <c r="G387" s="49"/>
      <c r="H387" s="137">
        <f>H388</f>
        <v>67.5</v>
      </c>
      <c r="I387" s="137">
        <f>I388</f>
        <v>67.5</v>
      </c>
      <c r="J387" s="137">
        <f t="shared" si="76"/>
        <v>100</v>
      </c>
      <c r="K387" s="137">
        <f t="shared" si="77"/>
        <v>0</v>
      </c>
    </row>
    <row r="388" spans="2:11" ht="12.75">
      <c r="B388" s="40" t="s">
        <v>421</v>
      </c>
      <c r="C388" s="49" t="s">
        <v>394</v>
      </c>
      <c r="D388" s="49" t="s">
        <v>397</v>
      </c>
      <c r="E388" s="49" t="s">
        <v>536</v>
      </c>
      <c r="F388" s="51">
        <v>320</v>
      </c>
      <c r="G388" s="49">
        <v>2</v>
      </c>
      <c r="H388" s="137">
        <v>67.5</v>
      </c>
      <c r="I388" s="137">
        <v>67.5</v>
      </c>
      <c r="J388" s="137">
        <f t="shared" si="76"/>
        <v>100</v>
      </c>
      <c r="K388" s="137">
        <f t="shared" si="77"/>
        <v>0</v>
      </c>
    </row>
    <row r="389" spans="2:11" ht="25.5">
      <c r="B389" s="40" t="s">
        <v>473</v>
      </c>
      <c r="C389" s="49" t="s">
        <v>394</v>
      </c>
      <c r="D389" s="49" t="s">
        <v>397</v>
      </c>
      <c r="E389" s="49" t="s">
        <v>536</v>
      </c>
      <c r="F389" s="49" t="s">
        <v>474</v>
      </c>
      <c r="G389" s="49"/>
      <c r="H389" s="137">
        <f>H390</f>
        <v>929.7</v>
      </c>
      <c r="I389" s="137">
        <f>I390</f>
        <v>730.3</v>
      </c>
      <c r="J389" s="137">
        <f t="shared" si="76"/>
        <v>78.55222114660643</v>
      </c>
      <c r="K389" s="137">
        <f t="shared" si="77"/>
        <v>199.4000000000001</v>
      </c>
    </row>
    <row r="390" spans="2:11" ht="25.5">
      <c r="B390" s="40" t="s">
        <v>157</v>
      </c>
      <c r="C390" s="49" t="s">
        <v>394</v>
      </c>
      <c r="D390" s="49" t="s">
        <v>397</v>
      </c>
      <c r="E390" s="49" t="s">
        <v>536</v>
      </c>
      <c r="F390" s="49" t="s">
        <v>156</v>
      </c>
      <c r="G390" s="49"/>
      <c r="H390" s="137">
        <f>H391</f>
        <v>929.7</v>
      </c>
      <c r="I390" s="137">
        <f>I391</f>
        <v>730.3</v>
      </c>
      <c r="J390" s="137">
        <f t="shared" si="76"/>
        <v>78.55222114660643</v>
      </c>
      <c r="K390" s="137">
        <f t="shared" si="77"/>
        <v>199.4000000000001</v>
      </c>
    </row>
    <row r="391" spans="2:11" ht="12.75">
      <c r="B391" s="40" t="s">
        <v>421</v>
      </c>
      <c r="C391" s="49" t="s">
        <v>394</v>
      </c>
      <c r="D391" s="49" t="s">
        <v>397</v>
      </c>
      <c r="E391" s="49" t="s">
        <v>536</v>
      </c>
      <c r="F391" s="49" t="s">
        <v>156</v>
      </c>
      <c r="G391" s="49">
        <v>2</v>
      </c>
      <c r="H391" s="137">
        <v>929.7</v>
      </c>
      <c r="I391" s="137">
        <v>730.3</v>
      </c>
      <c r="J391" s="137">
        <f t="shared" si="76"/>
        <v>78.55222114660643</v>
      </c>
      <c r="K391" s="137">
        <f t="shared" si="77"/>
        <v>199.4000000000001</v>
      </c>
    </row>
    <row r="392" spans="2:11" ht="38.25">
      <c r="B392" s="78" t="s">
        <v>458</v>
      </c>
      <c r="C392" s="49" t="s">
        <v>394</v>
      </c>
      <c r="D392" s="49" t="s">
        <v>397</v>
      </c>
      <c r="E392" s="57" t="s">
        <v>501</v>
      </c>
      <c r="F392" s="49"/>
      <c r="G392" s="49"/>
      <c r="H392" s="137">
        <f aca="true" t="shared" si="81" ref="H392:I395">H393</f>
        <v>60</v>
      </c>
      <c r="I392" s="137">
        <f t="shared" si="81"/>
        <v>27.2</v>
      </c>
      <c r="J392" s="137">
        <f t="shared" si="76"/>
        <v>45.33333333333333</v>
      </c>
      <c r="K392" s="137">
        <f t="shared" si="77"/>
        <v>32.8</v>
      </c>
    </row>
    <row r="393" spans="2:11" ht="38.25">
      <c r="B393" s="78" t="s">
        <v>500</v>
      </c>
      <c r="C393" s="49" t="s">
        <v>394</v>
      </c>
      <c r="D393" s="49" t="s">
        <v>397</v>
      </c>
      <c r="E393" s="57" t="s">
        <v>499</v>
      </c>
      <c r="F393" s="49"/>
      <c r="G393" s="49"/>
      <c r="H393" s="137">
        <f t="shared" si="81"/>
        <v>60</v>
      </c>
      <c r="I393" s="137">
        <f t="shared" si="81"/>
        <v>27.2</v>
      </c>
      <c r="J393" s="137">
        <f t="shared" si="76"/>
        <v>45.33333333333333</v>
      </c>
      <c r="K393" s="137">
        <f t="shared" si="77"/>
        <v>32.8</v>
      </c>
    </row>
    <row r="394" spans="2:11" ht="25.5">
      <c r="B394" s="40" t="s">
        <v>473</v>
      </c>
      <c r="C394" s="49" t="s">
        <v>394</v>
      </c>
      <c r="D394" s="49" t="s">
        <v>397</v>
      </c>
      <c r="E394" s="57" t="s">
        <v>499</v>
      </c>
      <c r="F394" s="49" t="s">
        <v>474</v>
      </c>
      <c r="G394" s="49"/>
      <c r="H394" s="137">
        <f t="shared" si="81"/>
        <v>60</v>
      </c>
      <c r="I394" s="137">
        <f t="shared" si="81"/>
        <v>27.2</v>
      </c>
      <c r="J394" s="137">
        <f aca="true" t="shared" si="82" ref="J394:J425">I394/H394*100</f>
        <v>45.33333333333333</v>
      </c>
      <c r="K394" s="137">
        <f aca="true" t="shared" si="83" ref="K394:K425">H394-I394</f>
        <v>32.8</v>
      </c>
    </row>
    <row r="395" spans="2:11" ht="25.5">
      <c r="B395" s="40" t="s">
        <v>157</v>
      </c>
      <c r="C395" s="49" t="s">
        <v>394</v>
      </c>
      <c r="D395" s="49" t="s">
        <v>397</v>
      </c>
      <c r="E395" s="57" t="s">
        <v>499</v>
      </c>
      <c r="F395" s="49" t="s">
        <v>156</v>
      </c>
      <c r="G395" s="49"/>
      <c r="H395" s="137">
        <f t="shared" si="81"/>
        <v>60</v>
      </c>
      <c r="I395" s="137">
        <f t="shared" si="81"/>
        <v>27.2</v>
      </c>
      <c r="J395" s="137">
        <f t="shared" si="82"/>
        <v>45.33333333333333</v>
      </c>
      <c r="K395" s="137">
        <f t="shared" si="83"/>
        <v>32.8</v>
      </c>
    </row>
    <row r="396" spans="2:11" ht="12.75">
      <c r="B396" s="40" t="s">
        <v>421</v>
      </c>
      <c r="C396" s="49" t="s">
        <v>394</v>
      </c>
      <c r="D396" s="49" t="s">
        <v>397</v>
      </c>
      <c r="E396" s="57" t="s">
        <v>499</v>
      </c>
      <c r="F396" s="49" t="s">
        <v>156</v>
      </c>
      <c r="G396" s="49">
        <v>2</v>
      </c>
      <c r="H396" s="137">
        <v>60</v>
      </c>
      <c r="I396" s="137">
        <v>27.2</v>
      </c>
      <c r="J396" s="137">
        <f t="shared" si="82"/>
        <v>45.33333333333333</v>
      </c>
      <c r="K396" s="137">
        <f t="shared" si="83"/>
        <v>32.8</v>
      </c>
    </row>
    <row r="397" spans="2:11" ht="12.75">
      <c r="B397" s="81" t="s">
        <v>208</v>
      </c>
      <c r="C397" s="49" t="s">
        <v>394</v>
      </c>
      <c r="D397" s="49" t="s">
        <v>398</v>
      </c>
      <c r="E397" s="49"/>
      <c r="F397" s="49"/>
      <c r="G397" s="49"/>
      <c r="H397" s="137">
        <f>H398</f>
        <v>975.8000000000001</v>
      </c>
      <c r="I397" s="137">
        <f>I398</f>
        <v>814.4</v>
      </c>
      <c r="J397" s="137">
        <f t="shared" si="82"/>
        <v>83.45972535355605</v>
      </c>
      <c r="K397" s="137">
        <f t="shared" si="83"/>
        <v>161.4000000000001</v>
      </c>
    </row>
    <row r="398" spans="2:11" ht="12.75">
      <c r="B398" s="50" t="s">
        <v>422</v>
      </c>
      <c r="C398" s="49" t="s">
        <v>394</v>
      </c>
      <c r="D398" s="49" t="s">
        <v>398</v>
      </c>
      <c r="E398" s="49" t="s">
        <v>423</v>
      </c>
      <c r="F398" s="49"/>
      <c r="G398" s="49"/>
      <c r="H398" s="137">
        <f>H399</f>
        <v>975.8000000000001</v>
      </c>
      <c r="I398" s="137">
        <f>I399</f>
        <v>814.4</v>
      </c>
      <c r="J398" s="137">
        <f t="shared" si="82"/>
        <v>83.45972535355605</v>
      </c>
      <c r="K398" s="137">
        <f t="shared" si="83"/>
        <v>161.4000000000001</v>
      </c>
    </row>
    <row r="399" spans="2:11" ht="38.25">
      <c r="B399" s="40" t="s">
        <v>588</v>
      </c>
      <c r="C399" s="49" t="s">
        <v>394</v>
      </c>
      <c r="D399" s="49" t="s">
        <v>398</v>
      </c>
      <c r="E399" s="49" t="s">
        <v>544</v>
      </c>
      <c r="F399" s="49"/>
      <c r="G399" s="49"/>
      <c r="H399" s="137">
        <f>H400+H403+H406</f>
        <v>975.8000000000001</v>
      </c>
      <c r="I399" s="137">
        <f>I400+I403+I406</f>
        <v>814.4</v>
      </c>
      <c r="J399" s="137">
        <f t="shared" si="82"/>
        <v>83.45972535355605</v>
      </c>
      <c r="K399" s="137">
        <f t="shared" si="83"/>
        <v>161.4000000000001</v>
      </c>
    </row>
    <row r="400" spans="2:11" ht="38.25">
      <c r="B400" s="40" t="s">
        <v>425</v>
      </c>
      <c r="C400" s="49" t="s">
        <v>394</v>
      </c>
      <c r="D400" s="49" t="s">
        <v>398</v>
      </c>
      <c r="E400" s="49" t="s">
        <v>544</v>
      </c>
      <c r="F400" s="49" t="s">
        <v>120</v>
      </c>
      <c r="G400" s="49"/>
      <c r="H400" s="137">
        <f>H401</f>
        <v>813.7</v>
      </c>
      <c r="I400" s="137">
        <f>I401</f>
        <v>678.4</v>
      </c>
      <c r="J400" s="137">
        <f t="shared" si="82"/>
        <v>83.37225021506697</v>
      </c>
      <c r="K400" s="137">
        <f t="shared" si="83"/>
        <v>135.30000000000007</v>
      </c>
    </row>
    <row r="401" spans="2:11" ht="12.75">
      <c r="B401" s="40" t="s">
        <v>426</v>
      </c>
      <c r="C401" s="49" t="s">
        <v>394</v>
      </c>
      <c r="D401" s="49" t="s">
        <v>398</v>
      </c>
      <c r="E401" s="49" t="s">
        <v>544</v>
      </c>
      <c r="F401" s="49" t="s">
        <v>427</v>
      </c>
      <c r="G401" s="49"/>
      <c r="H401" s="137">
        <f>H402</f>
        <v>813.7</v>
      </c>
      <c r="I401" s="137">
        <f>I402</f>
        <v>678.4</v>
      </c>
      <c r="J401" s="137">
        <f t="shared" si="82"/>
        <v>83.37225021506697</v>
      </c>
      <c r="K401" s="137">
        <f t="shared" si="83"/>
        <v>135.30000000000007</v>
      </c>
    </row>
    <row r="402" spans="2:11" ht="12.75">
      <c r="B402" s="40" t="s">
        <v>421</v>
      </c>
      <c r="C402" s="49" t="s">
        <v>394</v>
      </c>
      <c r="D402" s="49" t="s">
        <v>398</v>
      </c>
      <c r="E402" s="49" t="s">
        <v>544</v>
      </c>
      <c r="F402" s="49" t="s">
        <v>427</v>
      </c>
      <c r="G402" s="49">
        <v>2</v>
      </c>
      <c r="H402" s="137">
        <v>813.7</v>
      </c>
      <c r="I402" s="137">
        <v>678.4</v>
      </c>
      <c r="J402" s="137">
        <f t="shared" si="82"/>
        <v>83.37225021506697</v>
      </c>
      <c r="K402" s="137">
        <f t="shared" si="83"/>
        <v>135.30000000000007</v>
      </c>
    </row>
    <row r="403" spans="2:11" ht="12.75">
      <c r="B403" s="50" t="s">
        <v>432</v>
      </c>
      <c r="C403" s="49" t="s">
        <v>394</v>
      </c>
      <c r="D403" s="49" t="s">
        <v>398</v>
      </c>
      <c r="E403" s="49" t="s">
        <v>544</v>
      </c>
      <c r="F403" s="49" t="s">
        <v>433</v>
      </c>
      <c r="G403" s="49"/>
      <c r="H403" s="137">
        <f>H404</f>
        <v>160.7</v>
      </c>
      <c r="I403" s="137">
        <f>I404</f>
        <v>135.5</v>
      </c>
      <c r="J403" s="137">
        <f t="shared" si="82"/>
        <v>84.31860609831986</v>
      </c>
      <c r="K403" s="137">
        <f t="shared" si="83"/>
        <v>25.19999999999999</v>
      </c>
    </row>
    <row r="404" spans="2:11" ht="12.75">
      <c r="B404" s="50" t="s">
        <v>434</v>
      </c>
      <c r="C404" s="49" t="s">
        <v>394</v>
      </c>
      <c r="D404" s="49" t="s">
        <v>398</v>
      </c>
      <c r="E404" s="49" t="s">
        <v>544</v>
      </c>
      <c r="F404" s="49" t="s">
        <v>435</v>
      </c>
      <c r="G404" s="49"/>
      <c r="H404" s="137">
        <f>H405</f>
        <v>160.7</v>
      </c>
      <c r="I404" s="137">
        <f>I405</f>
        <v>135.5</v>
      </c>
      <c r="J404" s="137">
        <f t="shared" si="82"/>
        <v>84.31860609831986</v>
      </c>
      <c r="K404" s="137">
        <f t="shared" si="83"/>
        <v>25.19999999999999</v>
      </c>
    </row>
    <row r="405" spans="2:11" ht="12.75">
      <c r="B405" s="40" t="s">
        <v>421</v>
      </c>
      <c r="C405" s="49" t="s">
        <v>394</v>
      </c>
      <c r="D405" s="49" t="s">
        <v>398</v>
      </c>
      <c r="E405" s="49" t="s">
        <v>544</v>
      </c>
      <c r="F405" s="49" t="s">
        <v>435</v>
      </c>
      <c r="G405" s="49">
        <v>2</v>
      </c>
      <c r="H405" s="137">
        <v>160.7</v>
      </c>
      <c r="I405" s="137">
        <v>135.5</v>
      </c>
      <c r="J405" s="137">
        <f t="shared" si="82"/>
        <v>84.31860609831986</v>
      </c>
      <c r="K405" s="137">
        <f t="shared" si="83"/>
        <v>25.19999999999999</v>
      </c>
    </row>
    <row r="406" spans="2:11" ht="12.75">
      <c r="B406" s="50" t="s">
        <v>437</v>
      </c>
      <c r="C406" s="49" t="s">
        <v>394</v>
      </c>
      <c r="D406" s="49" t="s">
        <v>398</v>
      </c>
      <c r="E406" s="49" t="s">
        <v>544</v>
      </c>
      <c r="F406" s="49" t="s">
        <v>72</v>
      </c>
      <c r="G406" s="49"/>
      <c r="H406" s="137">
        <f>H407</f>
        <v>1.4</v>
      </c>
      <c r="I406" s="137">
        <f>I407</f>
        <v>0.5</v>
      </c>
      <c r="J406" s="137">
        <f t="shared" si="82"/>
        <v>35.714285714285715</v>
      </c>
      <c r="K406" s="137">
        <f t="shared" si="83"/>
        <v>0.8999999999999999</v>
      </c>
    </row>
    <row r="407" spans="2:11" ht="12.75">
      <c r="B407" s="50" t="s">
        <v>438</v>
      </c>
      <c r="C407" s="49" t="s">
        <v>394</v>
      </c>
      <c r="D407" s="49" t="s">
        <v>398</v>
      </c>
      <c r="E407" s="49" t="s">
        <v>544</v>
      </c>
      <c r="F407" s="49" t="s">
        <v>439</v>
      </c>
      <c r="G407" s="49"/>
      <c r="H407" s="137">
        <f>H408</f>
        <v>1.4</v>
      </c>
      <c r="I407" s="137">
        <f>I408</f>
        <v>0.5</v>
      </c>
      <c r="J407" s="137">
        <f t="shared" si="82"/>
        <v>35.714285714285715</v>
      </c>
      <c r="K407" s="137">
        <f t="shared" si="83"/>
        <v>0.8999999999999999</v>
      </c>
    </row>
    <row r="408" spans="2:11" ht="12.75">
      <c r="B408" s="40" t="s">
        <v>421</v>
      </c>
      <c r="C408" s="49" t="s">
        <v>394</v>
      </c>
      <c r="D408" s="49" t="s">
        <v>398</v>
      </c>
      <c r="E408" s="49" t="s">
        <v>544</v>
      </c>
      <c r="F408" s="49" t="s">
        <v>439</v>
      </c>
      <c r="G408" s="49">
        <v>2</v>
      </c>
      <c r="H408" s="137">
        <v>1.4</v>
      </c>
      <c r="I408" s="137">
        <v>0.5</v>
      </c>
      <c r="J408" s="137">
        <f t="shared" si="82"/>
        <v>35.714285714285715</v>
      </c>
      <c r="K408" s="137">
        <f t="shared" si="83"/>
        <v>0.8999999999999999</v>
      </c>
    </row>
    <row r="409" spans="2:11" ht="12.75">
      <c r="B409" s="47" t="s">
        <v>209</v>
      </c>
      <c r="C409" s="48" t="s">
        <v>399</v>
      </c>
      <c r="D409" s="48"/>
      <c r="E409" s="48"/>
      <c r="F409" s="48"/>
      <c r="G409" s="48"/>
      <c r="H409" s="142">
        <f>H414</f>
        <v>9708.7</v>
      </c>
      <c r="I409" s="142">
        <f>I414</f>
        <v>7687.5</v>
      </c>
      <c r="J409" s="142">
        <f t="shared" si="82"/>
        <v>79.18155880807934</v>
      </c>
      <c r="K409" s="142">
        <f t="shared" si="83"/>
        <v>2021.2000000000007</v>
      </c>
    </row>
    <row r="410" spans="2:11" ht="12.75">
      <c r="B410" s="46" t="s">
        <v>418</v>
      </c>
      <c r="C410" s="45"/>
      <c r="D410" s="45"/>
      <c r="E410" s="45"/>
      <c r="F410" s="45"/>
      <c r="G410" s="45">
        <v>1</v>
      </c>
      <c r="H410" s="142">
        <f>H431+H438+H442+H446</f>
        <v>2779</v>
      </c>
      <c r="I410" s="142">
        <f>I431+I438+I442+I446</f>
        <v>1913.3999999999999</v>
      </c>
      <c r="J410" s="142">
        <f t="shared" si="82"/>
        <v>68.85210507376753</v>
      </c>
      <c r="K410" s="142">
        <f t="shared" si="83"/>
        <v>865.6000000000001</v>
      </c>
    </row>
    <row r="411" spans="2:11" ht="12.75">
      <c r="B411" s="46" t="s">
        <v>421</v>
      </c>
      <c r="C411" s="45"/>
      <c r="D411" s="45"/>
      <c r="E411" s="45"/>
      <c r="F411" s="45"/>
      <c r="G411" s="45">
        <v>2</v>
      </c>
      <c r="H411" s="142">
        <f>H432+H434+H439+H443+H452+H457</f>
        <v>5114.6</v>
      </c>
      <c r="I411" s="142">
        <f>I432+I434+I439+I443+I452+I457</f>
        <v>3967.7999999999997</v>
      </c>
      <c r="J411" s="142">
        <f t="shared" si="82"/>
        <v>77.57791420638954</v>
      </c>
      <c r="K411" s="142">
        <f t="shared" si="83"/>
        <v>1146.8000000000006</v>
      </c>
    </row>
    <row r="412" spans="2:11" ht="12.75">
      <c r="B412" s="46" t="s">
        <v>409</v>
      </c>
      <c r="C412" s="45"/>
      <c r="D412" s="45"/>
      <c r="E412" s="45"/>
      <c r="F412" s="45"/>
      <c r="G412" s="45">
        <v>3</v>
      </c>
      <c r="H412" s="142">
        <f>H427</f>
        <v>1756.3</v>
      </c>
      <c r="I412" s="142">
        <f>I427</f>
        <v>1756.3</v>
      </c>
      <c r="J412" s="142">
        <f t="shared" si="82"/>
        <v>100</v>
      </c>
      <c r="K412" s="142">
        <f t="shared" si="83"/>
        <v>0</v>
      </c>
    </row>
    <row r="413" spans="2:11" ht="12.75">
      <c r="B413" s="46" t="s">
        <v>410</v>
      </c>
      <c r="C413" s="45"/>
      <c r="D413" s="45"/>
      <c r="E413" s="45"/>
      <c r="F413" s="45"/>
      <c r="G413" s="45">
        <v>4</v>
      </c>
      <c r="H413" s="142">
        <f>H419+H423</f>
        <v>58.8</v>
      </c>
      <c r="I413" s="142">
        <f>I419+I423</f>
        <v>50</v>
      </c>
      <c r="J413" s="142">
        <f t="shared" si="82"/>
        <v>85.03401360544218</v>
      </c>
      <c r="K413" s="142">
        <f t="shared" si="83"/>
        <v>8.799999999999997</v>
      </c>
    </row>
    <row r="414" spans="2:11" ht="12.75">
      <c r="B414" s="40" t="s">
        <v>210</v>
      </c>
      <c r="C414" s="49" t="s">
        <v>399</v>
      </c>
      <c r="D414" s="49" t="s">
        <v>400</v>
      </c>
      <c r="E414" s="49"/>
      <c r="F414" s="49"/>
      <c r="G414" s="49"/>
      <c r="H414" s="137">
        <f>H415+H447</f>
        <v>9708.7</v>
      </c>
      <c r="I414" s="137">
        <f>I415+I447</f>
        <v>7687.5</v>
      </c>
      <c r="J414" s="137">
        <f t="shared" si="82"/>
        <v>79.18155880807934</v>
      </c>
      <c r="K414" s="137">
        <f t="shared" si="83"/>
        <v>2021.2000000000007</v>
      </c>
    </row>
    <row r="415" spans="2:11" ht="12.75">
      <c r="B415" s="50" t="s">
        <v>422</v>
      </c>
      <c r="C415" s="49" t="s">
        <v>399</v>
      </c>
      <c r="D415" s="49" t="s">
        <v>400</v>
      </c>
      <c r="E415" s="49" t="s">
        <v>423</v>
      </c>
      <c r="F415" s="48"/>
      <c r="G415" s="48"/>
      <c r="H415" s="137">
        <f>H416+H420+H424+H428+H435</f>
        <v>9582.7</v>
      </c>
      <c r="I415" s="137">
        <f>I416+I420+I424+I428+I435</f>
        <v>7590.5</v>
      </c>
      <c r="J415" s="137">
        <f t="shared" si="82"/>
        <v>79.2104521690129</v>
      </c>
      <c r="K415" s="137">
        <f t="shared" si="83"/>
        <v>1992.2000000000007</v>
      </c>
    </row>
    <row r="416" spans="2:11" ht="25.5">
      <c r="B416" s="151" t="s">
        <v>294</v>
      </c>
      <c r="C416" s="49" t="s">
        <v>399</v>
      </c>
      <c r="D416" s="49" t="s">
        <v>400</v>
      </c>
      <c r="E416" s="49" t="s">
        <v>295</v>
      </c>
      <c r="F416" s="49"/>
      <c r="G416" s="49"/>
      <c r="H416" s="137">
        <f aca="true" t="shared" si="84" ref="H416:I418">H417</f>
        <v>8.8</v>
      </c>
      <c r="I416" s="137">
        <f t="shared" si="84"/>
        <v>0</v>
      </c>
      <c r="J416" s="137">
        <f t="shared" si="82"/>
        <v>0</v>
      </c>
      <c r="K416" s="137">
        <f t="shared" si="83"/>
        <v>8.8</v>
      </c>
    </row>
    <row r="417" spans="2:11" ht="12.75">
      <c r="B417" s="151" t="s">
        <v>432</v>
      </c>
      <c r="C417" s="49" t="s">
        <v>399</v>
      </c>
      <c r="D417" s="49" t="s">
        <v>400</v>
      </c>
      <c r="E417" s="49" t="s">
        <v>295</v>
      </c>
      <c r="F417" s="49" t="s">
        <v>433</v>
      </c>
      <c r="G417" s="49"/>
      <c r="H417" s="137">
        <f t="shared" si="84"/>
        <v>8.8</v>
      </c>
      <c r="I417" s="137">
        <f t="shared" si="84"/>
        <v>0</v>
      </c>
      <c r="J417" s="137">
        <f t="shared" si="82"/>
        <v>0</v>
      </c>
      <c r="K417" s="137">
        <f t="shared" si="83"/>
        <v>8.8</v>
      </c>
    </row>
    <row r="418" spans="2:11" ht="12.75">
      <c r="B418" s="151" t="s">
        <v>434</v>
      </c>
      <c r="C418" s="49" t="s">
        <v>399</v>
      </c>
      <c r="D418" s="49" t="s">
        <v>400</v>
      </c>
      <c r="E418" s="49" t="s">
        <v>295</v>
      </c>
      <c r="F418" s="49" t="s">
        <v>435</v>
      </c>
      <c r="G418" s="49"/>
      <c r="H418" s="137">
        <f t="shared" si="84"/>
        <v>8.8</v>
      </c>
      <c r="I418" s="137">
        <f t="shared" si="84"/>
        <v>0</v>
      </c>
      <c r="J418" s="137">
        <f t="shared" si="82"/>
        <v>0</v>
      </c>
      <c r="K418" s="137">
        <f t="shared" si="83"/>
        <v>8.8</v>
      </c>
    </row>
    <row r="419" spans="2:11" ht="12.75">
      <c r="B419" s="151" t="s">
        <v>410</v>
      </c>
      <c r="C419" s="49" t="s">
        <v>399</v>
      </c>
      <c r="D419" s="49" t="s">
        <v>400</v>
      </c>
      <c r="E419" s="49" t="s">
        <v>295</v>
      </c>
      <c r="F419" s="49" t="s">
        <v>435</v>
      </c>
      <c r="G419" s="49" t="s">
        <v>417</v>
      </c>
      <c r="H419" s="137">
        <v>8.8</v>
      </c>
      <c r="I419" s="137">
        <v>0</v>
      </c>
      <c r="J419" s="137">
        <f t="shared" si="82"/>
        <v>0</v>
      </c>
      <c r="K419" s="137">
        <f t="shared" si="83"/>
        <v>8.8</v>
      </c>
    </row>
    <row r="420" spans="2:11" ht="38.25">
      <c r="B420" s="67" t="s">
        <v>296</v>
      </c>
      <c r="C420" s="49" t="s">
        <v>399</v>
      </c>
      <c r="D420" s="49" t="s">
        <v>400</v>
      </c>
      <c r="E420" s="68" t="s">
        <v>297</v>
      </c>
      <c r="F420" s="49"/>
      <c r="G420" s="49"/>
      <c r="H420" s="137">
        <f aca="true" t="shared" si="85" ref="H420:I422">H421</f>
        <v>50</v>
      </c>
      <c r="I420" s="137">
        <f t="shared" si="85"/>
        <v>50</v>
      </c>
      <c r="J420" s="137">
        <f t="shared" si="82"/>
        <v>100</v>
      </c>
      <c r="K420" s="137">
        <f t="shared" si="83"/>
        <v>0</v>
      </c>
    </row>
    <row r="421" spans="2:11" ht="38.25">
      <c r="B421" s="40" t="s">
        <v>425</v>
      </c>
      <c r="C421" s="49" t="s">
        <v>399</v>
      </c>
      <c r="D421" s="49" t="s">
        <v>400</v>
      </c>
      <c r="E421" s="68" t="s">
        <v>297</v>
      </c>
      <c r="F421" s="49" t="s">
        <v>120</v>
      </c>
      <c r="G421" s="49"/>
      <c r="H421" s="137">
        <f t="shared" si="85"/>
        <v>50</v>
      </c>
      <c r="I421" s="137">
        <f t="shared" si="85"/>
        <v>50</v>
      </c>
      <c r="J421" s="137">
        <f t="shared" si="82"/>
        <v>100</v>
      </c>
      <c r="K421" s="137">
        <f t="shared" si="83"/>
        <v>0</v>
      </c>
    </row>
    <row r="422" spans="2:11" ht="12.75">
      <c r="B422" s="50" t="s">
        <v>298</v>
      </c>
      <c r="C422" s="49" t="s">
        <v>399</v>
      </c>
      <c r="D422" s="49" t="s">
        <v>400</v>
      </c>
      <c r="E422" s="68" t="s">
        <v>297</v>
      </c>
      <c r="F422" s="49" t="s">
        <v>299</v>
      </c>
      <c r="G422" s="49"/>
      <c r="H422" s="137">
        <f t="shared" si="85"/>
        <v>50</v>
      </c>
      <c r="I422" s="137">
        <f t="shared" si="85"/>
        <v>50</v>
      </c>
      <c r="J422" s="137">
        <f t="shared" si="82"/>
        <v>100</v>
      </c>
      <c r="K422" s="137">
        <f t="shared" si="83"/>
        <v>0</v>
      </c>
    </row>
    <row r="423" spans="2:11" ht="12.75">
      <c r="B423" s="50" t="s">
        <v>410</v>
      </c>
      <c r="C423" s="49" t="s">
        <v>399</v>
      </c>
      <c r="D423" s="49" t="s">
        <v>400</v>
      </c>
      <c r="E423" s="68" t="s">
        <v>297</v>
      </c>
      <c r="F423" s="49" t="s">
        <v>299</v>
      </c>
      <c r="G423" s="49" t="s">
        <v>417</v>
      </c>
      <c r="H423" s="137">
        <v>50</v>
      </c>
      <c r="I423" s="137">
        <v>50</v>
      </c>
      <c r="J423" s="137">
        <f t="shared" si="82"/>
        <v>100</v>
      </c>
      <c r="K423" s="137">
        <f t="shared" si="83"/>
        <v>0</v>
      </c>
    </row>
    <row r="424" spans="2:11" ht="38.25">
      <c r="B424" s="50" t="s">
        <v>453</v>
      </c>
      <c r="C424" s="49" t="s">
        <v>399</v>
      </c>
      <c r="D424" s="49" t="s">
        <v>400</v>
      </c>
      <c r="E424" s="49" t="s">
        <v>452</v>
      </c>
      <c r="F424" s="48"/>
      <c r="G424" s="48"/>
      <c r="H424" s="137">
        <f aca="true" t="shared" si="86" ref="H424:I426">H425</f>
        <v>1756.3</v>
      </c>
      <c r="I424" s="137">
        <f t="shared" si="86"/>
        <v>1756.3</v>
      </c>
      <c r="J424" s="137">
        <f t="shared" si="82"/>
        <v>100</v>
      </c>
      <c r="K424" s="137">
        <f t="shared" si="83"/>
        <v>0</v>
      </c>
    </row>
    <row r="425" spans="2:11" ht="25.5">
      <c r="B425" s="40" t="s">
        <v>473</v>
      </c>
      <c r="C425" s="49" t="s">
        <v>399</v>
      </c>
      <c r="D425" s="49" t="s">
        <v>400</v>
      </c>
      <c r="E425" s="49" t="s">
        <v>452</v>
      </c>
      <c r="F425" s="49" t="s">
        <v>474</v>
      </c>
      <c r="G425" s="48"/>
      <c r="H425" s="137">
        <f t="shared" si="86"/>
        <v>1756.3</v>
      </c>
      <c r="I425" s="137">
        <f t="shared" si="86"/>
        <v>1756.3</v>
      </c>
      <c r="J425" s="137">
        <f t="shared" si="82"/>
        <v>100</v>
      </c>
      <c r="K425" s="137">
        <f t="shared" si="83"/>
        <v>0</v>
      </c>
    </row>
    <row r="426" spans="2:11" ht="12.75">
      <c r="B426" s="40" t="s">
        <v>570</v>
      </c>
      <c r="C426" s="49" t="s">
        <v>399</v>
      </c>
      <c r="D426" s="49" t="s">
        <v>400</v>
      </c>
      <c r="E426" s="49" t="s">
        <v>452</v>
      </c>
      <c r="F426" s="49" t="s">
        <v>571</v>
      </c>
      <c r="G426" s="49"/>
      <c r="H426" s="137">
        <f>H427</f>
        <v>1756.3</v>
      </c>
      <c r="I426" s="137">
        <f t="shared" si="86"/>
        <v>1756.3</v>
      </c>
      <c r="J426" s="137">
        <f aca="true" t="shared" si="87" ref="J426:J457">I426/H426*100</f>
        <v>100</v>
      </c>
      <c r="K426" s="137">
        <f aca="true" t="shared" si="88" ref="K426:K457">H426-I426</f>
        <v>0</v>
      </c>
    </row>
    <row r="427" spans="2:11" ht="12.75">
      <c r="B427" s="40" t="s">
        <v>409</v>
      </c>
      <c r="C427" s="49" t="s">
        <v>399</v>
      </c>
      <c r="D427" s="49" t="s">
        <v>400</v>
      </c>
      <c r="E427" s="49" t="s">
        <v>452</v>
      </c>
      <c r="F427" s="49" t="s">
        <v>571</v>
      </c>
      <c r="G427" s="49" t="s">
        <v>311</v>
      </c>
      <c r="H427" s="137">
        <v>1756.3</v>
      </c>
      <c r="I427" s="137">
        <v>1756.3</v>
      </c>
      <c r="J427" s="137">
        <f t="shared" si="87"/>
        <v>100</v>
      </c>
      <c r="K427" s="137">
        <f t="shared" si="88"/>
        <v>0</v>
      </c>
    </row>
    <row r="428" spans="2:11" ht="25.5">
      <c r="B428" s="40" t="s">
        <v>589</v>
      </c>
      <c r="C428" s="49" t="s">
        <v>399</v>
      </c>
      <c r="D428" s="49" t="s">
        <v>400</v>
      </c>
      <c r="E428" s="49" t="s">
        <v>545</v>
      </c>
      <c r="F428" s="49"/>
      <c r="G428" s="49"/>
      <c r="H428" s="137">
        <f>H429</f>
        <v>3373.1000000000004</v>
      </c>
      <c r="I428" s="137">
        <f>I429</f>
        <v>2691.9</v>
      </c>
      <c r="J428" s="137">
        <f t="shared" si="87"/>
        <v>79.80492721828585</v>
      </c>
      <c r="K428" s="137">
        <f t="shared" si="88"/>
        <v>681.2000000000003</v>
      </c>
    </row>
    <row r="429" spans="2:11" ht="25.5">
      <c r="B429" s="40" t="s">
        <v>473</v>
      </c>
      <c r="C429" s="49" t="s">
        <v>399</v>
      </c>
      <c r="D429" s="49" t="s">
        <v>400</v>
      </c>
      <c r="E429" s="49" t="s">
        <v>545</v>
      </c>
      <c r="F429" s="49" t="s">
        <v>474</v>
      </c>
      <c r="G429" s="49"/>
      <c r="H429" s="137">
        <f>H430+H433</f>
        <v>3373.1000000000004</v>
      </c>
      <c r="I429" s="137">
        <f>I430+I433</f>
        <v>2691.9</v>
      </c>
      <c r="J429" s="137">
        <f t="shared" si="87"/>
        <v>79.80492721828585</v>
      </c>
      <c r="K429" s="137">
        <f t="shared" si="88"/>
        <v>681.2000000000003</v>
      </c>
    </row>
    <row r="430" spans="2:11" ht="25.5">
      <c r="B430" s="40" t="s">
        <v>157</v>
      </c>
      <c r="C430" s="49" t="s">
        <v>399</v>
      </c>
      <c r="D430" s="49" t="s">
        <v>400</v>
      </c>
      <c r="E430" s="49" t="s">
        <v>545</v>
      </c>
      <c r="F430" s="49" t="s">
        <v>156</v>
      </c>
      <c r="G430" s="49"/>
      <c r="H430" s="137">
        <f>H431+H432</f>
        <v>3183.3</v>
      </c>
      <c r="I430" s="137">
        <f>I431+I432</f>
        <v>2502.1</v>
      </c>
      <c r="J430" s="137">
        <f t="shared" si="87"/>
        <v>78.60082304526749</v>
      </c>
      <c r="K430" s="137">
        <f t="shared" si="88"/>
        <v>681.2000000000003</v>
      </c>
    </row>
    <row r="431" spans="2:11" ht="12.75">
      <c r="B431" s="50" t="s">
        <v>418</v>
      </c>
      <c r="C431" s="49" t="s">
        <v>399</v>
      </c>
      <c r="D431" s="49" t="s">
        <v>400</v>
      </c>
      <c r="E431" s="49" t="s">
        <v>545</v>
      </c>
      <c r="F431" s="49" t="s">
        <v>156</v>
      </c>
      <c r="G431" s="49" t="s">
        <v>413</v>
      </c>
      <c r="H431" s="137">
        <v>880.4</v>
      </c>
      <c r="I431" s="137">
        <v>657.6</v>
      </c>
      <c r="J431" s="137">
        <f t="shared" si="87"/>
        <v>74.69332121762835</v>
      </c>
      <c r="K431" s="137">
        <f t="shared" si="88"/>
        <v>222.79999999999995</v>
      </c>
    </row>
    <row r="432" spans="2:11" ht="12.75">
      <c r="B432" s="40" t="s">
        <v>421</v>
      </c>
      <c r="C432" s="49" t="s">
        <v>399</v>
      </c>
      <c r="D432" s="49" t="s">
        <v>400</v>
      </c>
      <c r="E432" s="49" t="s">
        <v>545</v>
      </c>
      <c r="F432" s="49" t="s">
        <v>156</v>
      </c>
      <c r="G432" s="49">
        <v>2</v>
      </c>
      <c r="H432" s="137">
        <v>2302.9</v>
      </c>
      <c r="I432" s="137">
        <v>1844.5</v>
      </c>
      <c r="J432" s="137">
        <f t="shared" si="87"/>
        <v>80.09466325068392</v>
      </c>
      <c r="K432" s="137">
        <f t="shared" si="88"/>
        <v>458.4000000000001</v>
      </c>
    </row>
    <row r="433" spans="2:11" ht="12.75">
      <c r="B433" s="40" t="s">
        <v>570</v>
      </c>
      <c r="C433" s="49" t="s">
        <v>399</v>
      </c>
      <c r="D433" s="49" t="s">
        <v>400</v>
      </c>
      <c r="E433" s="49" t="s">
        <v>545</v>
      </c>
      <c r="F433" s="52">
        <v>612</v>
      </c>
      <c r="G433" s="49"/>
      <c r="H433" s="137">
        <f>H434</f>
        <v>189.8</v>
      </c>
      <c r="I433" s="137">
        <f>I434</f>
        <v>189.8</v>
      </c>
      <c r="J433" s="137">
        <f t="shared" si="87"/>
        <v>100</v>
      </c>
      <c r="K433" s="137">
        <f t="shared" si="88"/>
        <v>0</v>
      </c>
    </row>
    <row r="434" spans="2:11" ht="12.75">
      <c r="B434" s="40" t="s">
        <v>421</v>
      </c>
      <c r="C434" s="49" t="s">
        <v>399</v>
      </c>
      <c r="D434" s="49" t="s">
        <v>400</v>
      </c>
      <c r="E434" s="49" t="s">
        <v>545</v>
      </c>
      <c r="F434" s="52">
        <v>612</v>
      </c>
      <c r="G434" s="49">
        <v>2</v>
      </c>
      <c r="H434" s="137">
        <v>189.8</v>
      </c>
      <c r="I434" s="137">
        <v>189.8</v>
      </c>
      <c r="J434" s="137">
        <f t="shared" si="87"/>
        <v>100</v>
      </c>
      <c r="K434" s="137">
        <f t="shared" si="88"/>
        <v>0</v>
      </c>
    </row>
    <row r="435" spans="2:11" ht="12.75">
      <c r="B435" s="40" t="s">
        <v>590</v>
      </c>
      <c r="C435" s="49" t="s">
        <v>399</v>
      </c>
      <c r="D435" s="49" t="s">
        <v>400</v>
      </c>
      <c r="E435" s="49" t="s">
        <v>546</v>
      </c>
      <c r="F435" s="49"/>
      <c r="G435" s="49"/>
      <c r="H435" s="137">
        <f>H436+H440+H444</f>
        <v>4394.5</v>
      </c>
      <c r="I435" s="137">
        <f>I436+I440+I444</f>
        <v>3092.2999999999997</v>
      </c>
      <c r="J435" s="137">
        <f t="shared" si="87"/>
        <v>70.36750483558993</v>
      </c>
      <c r="K435" s="137">
        <f t="shared" si="88"/>
        <v>1302.2000000000003</v>
      </c>
    </row>
    <row r="436" spans="2:11" ht="38.25">
      <c r="B436" s="40" t="s">
        <v>425</v>
      </c>
      <c r="C436" s="49" t="s">
        <v>399</v>
      </c>
      <c r="D436" s="49" t="s">
        <v>400</v>
      </c>
      <c r="E436" s="49" t="s">
        <v>546</v>
      </c>
      <c r="F436" s="49" t="s">
        <v>120</v>
      </c>
      <c r="G436" s="49"/>
      <c r="H436" s="137">
        <f>H437</f>
        <v>3627.3</v>
      </c>
      <c r="I436" s="137">
        <f>I437</f>
        <v>2441.1</v>
      </c>
      <c r="J436" s="137">
        <f t="shared" si="87"/>
        <v>67.29799024067488</v>
      </c>
      <c r="K436" s="137">
        <f t="shared" si="88"/>
        <v>1186.2000000000003</v>
      </c>
    </row>
    <row r="437" spans="2:11" ht="12.75">
      <c r="B437" s="50" t="s">
        <v>298</v>
      </c>
      <c r="C437" s="49" t="s">
        <v>399</v>
      </c>
      <c r="D437" s="49" t="s">
        <v>400</v>
      </c>
      <c r="E437" s="49" t="s">
        <v>546</v>
      </c>
      <c r="F437" s="49" t="s">
        <v>299</v>
      </c>
      <c r="G437" s="49"/>
      <c r="H437" s="137">
        <f>H438+H439</f>
        <v>3627.3</v>
      </c>
      <c r="I437" s="137">
        <f>I438+I439</f>
        <v>2441.1</v>
      </c>
      <c r="J437" s="137">
        <f t="shared" si="87"/>
        <v>67.29799024067488</v>
      </c>
      <c r="K437" s="137">
        <f t="shared" si="88"/>
        <v>1186.2000000000003</v>
      </c>
    </row>
    <row r="438" spans="2:11" ht="12.75">
      <c r="B438" s="50" t="s">
        <v>418</v>
      </c>
      <c r="C438" s="49" t="s">
        <v>399</v>
      </c>
      <c r="D438" s="49" t="s">
        <v>400</v>
      </c>
      <c r="E438" s="49" t="s">
        <v>546</v>
      </c>
      <c r="F438" s="49" t="s">
        <v>299</v>
      </c>
      <c r="G438" s="49" t="s">
        <v>413</v>
      </c>
      <c r="H438" s="137">
        <v>1181</v>
      </c>
      <c r="I438" s="137">
        <v>633.5</v>
      </c>
      <c r="J438" s="137">
        <f t="shared" si="87"/>
        <v>53.64098221845893</v>
      </c>
      <c r="K438" s="137">
        <f t="shared" si="88"/>
        <v>547.5</v>
      </c>
    </row>
    <row r="439" spans="2:11" ht="12.75">
      <c r="B439" s="40" t="s">
        <v>421</v>
      </c>
      <c r="C439" s="49" t="s">
        <v>399</v>
      </c>
      <c r="D439" s="49" t="s">
        <v>400</v>
      </c>
      <c r="E439" s="49" t="s">
        <v>546</v>
      </c>
      <c r="F439" s="49" t="s">
        <v>299</v>
      </c>
      <c r="G439" s="49">
        <v>2</v>
      </c>
      <c r="H439" s="137">
        <v>2446.3</v>
      </c>
      <c r="I439" s="137">
        <v>1807.6</v>
      </c>
      <c r="J439" s="137">
        <f t="shared" si="87"/>
        <v>73.89118260229733</v>
      </c>
      <c r="K439" s="137">
        <f t="shared" si="88"/>
        <v>638.7000000000003</v>
      </c>
    </row>
    <row r="440" spans="2:11" ht="12.75">
      <c r="B440" s="50" t="s">
        <v>432</v>
      </c>
      <c r="C440" s="49" t="s">
        <v>399</v>
      </c>
      <c r="D440" s="49" t="s">
        <v>400</v>
      </c>
      <c r="E440" s="49" t="s">
        <v>546</v>
      </c>
      <c r="F440" s="49" t="s">
        <v>433</v>
      </c>
      <c r="G440" s="49"/>
      <c r="H440" s="137">
        <f>H441</f>
        <v>762.2</v>
      </c>
      <c r="I440" s="137">
        <f>I441</f>
        <v>651.1999999999999</v>
      </c>
      <c r="J440" s="137">
        <f t="shared" si="87"/>
        <v>85.43689320388349</v>
      </c>
      <c r="K440" s="137">
        <f t="shared" si="88"/>
        <v>111.00000000000011</v>
      </c>
    </row>
    <row r="441" spans="2:11" ht="12.75">
      <c r="B441" s="50" t="s">
        <v>434</v>
      </c>
      <c r="C441" s="49" t="s">
        <v>399</v>
      </c>
      <c r="D441" s="49" t="s">
        <v>400</v>
      </c>
      <c r="E441" s="49" t="s">
        <v>546</v>
      </c>
      <c r="F441" s="49" t="s">
        <v>435</v>
      </c>
      <c r="G441" s="49"/>
      <c r="H441" s="137">
        <f>H442+H443</f>
        <v>762.2</v>
      </c>
      <c r="I441" s="137">
        <f>I442+I443</f>
        <v>651.1999999999999</v>
      </c>
      <c r="J441" s="137">
        <f t="shared" si="87"/>
        <v>85.43689320388349</v>
      </c>
      <c r="K441" s="137">
        <f t="shared" si="88"/>
        <v>111.00000000000011</v>
      </c>
    </row>
    <row r="442" spans="2:11" ht="12.75">
      <c r="B442" s="50" t="s">
        <v>418</v>
      </c>
      <c r="C442" s="49" t="s">
        <v>399</v>
      </c>
      <c r="D442" s="49" t="s">
        <v>400</v>
      </c>
      <c r="E442" s="49" t="s">
        <v>546</v>
      </c>
      <c r="F442" s="49" t="s">
        <v>435</v>
      </c>
      <c r="G442" s="49" t="s">
        <v>413</v>
      </c>
      <c r="H442" s="137">
        <v>712.6</v>
      </c>
      <c r="I442" s="137">
        <v>622.3</v>
      </c>
      <c r="J442" s="137">
        <f t="shared" si="87"/>
        <v>87.32809430255402</v>
      </c>
      <c r="K442" s="137">
        <f t="shared" si="88"/>
        <v>90.30000000000007</v>
      </c>
    </row>
    <row r="443" spans="2:11" ht="12.75">
      <c r="B443" s="40" t="s">
        <v>421</v>
      </c>
      <c r="C443" s="49" t="s">
        <v>399</v>
      </c>
      <c r="D443" s="49" t="s">
        <v>400</v>
      </c>
      <c r="E443" s="49" t="s">
        <v>546</v>
      </c>
      <c r="F443" s="49" t="s">
        <v>435</v>
      </c>
      <c r="G443" s="49">
        <v>2</v>
      </c>
      <c r="H443" s="137">
        <v>49.6</v>
      </c>
      <c r="I443" s="137">
        <v>28.9</v>
      </c>
      <c r="J443" s="137">
        <f t="shared" si="87"/>
        <v>58.266129032258064</v>
      </c>
      <c r="K443" s="137">
        <f t="shared" si="88"/>
        <v>20.700000000000003</v>
      </c>
    </row>
    <row r="444" spans="2:11" ht="12.75">
      <c r="B444" s="50" t="s">
        <v>437</v>
      </c>
      <c r="C444" s="49" t="s">
        <v>399</v>
      </c>
      <c r="D444" s="49" t="s">
        <v>400</v>
      </c>
      <c r="E444" s="49" t="s">
        <v>546</v>
      </c>
      <c r="F444" s="49" t="s">
        <v>72</v>
      </c>
      <c r="G444" s="49"/>
      <c r="H444" s="137">
        <f>H445</f>
        <v>5</v>
      </c>
      <c r="I444" s="137">
        <f>I445</f>
        <v>0</v>
      </c>
      <c r="J444" s="137">
        <f t="shared" si="87"/>
        <v>0</v>
      </c>
      <c r="K444" s="137">
        <f t="shared" si="88"/>
        <v>5</v>
      </c>
    </row>
    <row r="445" spans="2:11" ht="12.75">
      <c r="B445" s="50" t="s">
        <v>438</v>
      </c>
      <c r="C445" s="49" t="s">
        <v>399</v>
      </c>
      <c r="D445" s="49" t="s">
        <v>400</v>
      </c>
      <c r="E445" s="49" t="s">
        <v>546</v>
      </c>
      <c r="F445" s="49" t="s">
        <v>439</v>
      </c>
      <c r="G445" s="49"/>
      <c r="H445" s="137">
        <f>H446</f>
        <v>5</v>
      </c>
      <c r="I445" s="137">
        <f>I446</f>
        <v>0</v>
      </c>
      <c r="J445" s="137">
        <f t="shared" si="87"/>
        <v>0</v>
      </c>
      <c r="K445" s="137">
        <f t="shared" si="88"/>
        <v>5</v>
      </c>
    </row>
    <row r="446" spans="2:11" ht="12.75">
      <c r="B446" s="50" t="s">
        <v>418</v>
      </c>
      <c r="C446" s="49" t="s">
        <v>399</v>
      </c>
      <c r="D446" s="49" t="s">
        <v>400</v>
      </c>
      <c r="E446" s="49" t="s">
        <v>546</v>
      </c>
      <c r="F446" s="49" t="s">
        <v>439</v>
      </c>
      <c r="G446" s="49" t="s">
        <v>413</v>
      </c>
      <c r="H446" s="137">
        <v>5</v>
      </c>
      <c r="I446" s="137">
        <v>0</v>
      </c>
      <c r="J446" s="137">
        <f t="shared" si="87"/>
        <v>0</v>
      </c>
      <c r="K446" s="137">
        <f t="shared" si="88"/>
        <v>5</v>
      </c>
    </row>
    <row r="447" spans="2:11" ht="25.5">
      <c r="B447" s="74" t="s">
        <v>275</v>
      </c>
      <c r="C447" s="49" t="s">
        <v>399</v>
      </c>
      <c r="D447" s="49" t="s">
        <v>400</v>
      </c>
      <c r="E447" s="49" t="s">
        <v>276</v>
      </c>
      <c r="F447" s="48"/>
      <c r="G447" s="48"/>
      <c r="H447" s="137">
        <f>H448+H453</f>
        <v>126</v>
      </c>
      <c r="I447" s="137">
        <f>I448+I453</f>
        <v>97</v>
      </c>
      <c r="J447" s="137">
        <f t="shared" si="87"/>
        <v>76.98412698412699</v>
      </c>
      <c r="K447" s="137">
        <f t="shared" si="88"/>
        <v>29</v>
      </c>
    </row>
    <row r="448" spans="2:11" ht="38.25">
      <c r="B448" s="40" t="s">
        <v>281</v>
      </c>
      <c r="C448" s="49" t="s">
        <v>399</v>
      </c>
      <c r="D448" s="49" t="s">
        <v>400</v>
      </c>
      <c r="E448" s="49" t="s">
        <v>282</v>
      </c>
      <c r="F448" s="49"/>
      <c r="G448" s="49"/>
      <c r="H448" s="137">
        <f aca="true" t="shared" si="89" ref="H448:I451">H449</f>
        <v>1</v>
      </c>
      <c r="I448" s="137">
        <f t="shared" si="89"/>
        <v>1</v>
      </c>
      <c r="J448" s="137">
        <f t="shared" si="87"/>
        <v>100</v>
      </c>
      <c r="K448" s="137">
        <f t="shared" si="88"/>
        <v>0</v>
      </c>
    </row>
    <row r="449" spans="2:11" ht="38.25">
      <c r="B449" s="40" t="s">
        <v>283</v>
      </c>
      <c r="C449" s="49" t="s">
        <v>399</v>
      </c>
      <c r="D449" s="49" t="s">
        <v>400</v>
      </c>
      <c r="E449" s="49" t="s">
        <v>284</v>
      </c>
      <c r="F449" s="49"/>
      <c r="G449" s="49"/>
      <c r="H449" s="137">
        <f t="shared" si="89"/>
        <v>1</v>
      </c>
      <c r="I449" s="137">
        <f t="shared" si="89"/>
        <v>1</v>
      </c>
      <c r="J449" s="137">
        <f t="shared" si="87"/>
        <v>100</v>
      </c>
      <c r="K449" s="137">
        <f t="shared" si="88"/>
        <v>0</v>
      </c>
    </row>
    <row r="450" spans="2:11" ht="25.5">
      <c r="B450" s="40" t="s">
        <v>473</v>
      </c>
      <c r="C450" s="49" t="s">
        <v>399</v>
      </c>
      <c r="D450" s="49" t="s">
        <v>400</v>
      </c>
      <c r="E450" s="49" t="s">
        <v>284</v>
      </c>
      <c r="F450" s="49" t="s">
        <v>474</v>
      </c>
      <c r="G450" s="49"/>
      <c r="H450" s="137">
        <f t="shared" si="89"/>
        <v>1</v>
      </c>
      <c r="I450" s="137">
        <f t="shared" si="89"/>
        <v>1</v>
      </c>
      <c r="J450" s="137">
        <f t="shared" si="87"/>
        <v>100</v>
      </c>
      <c r="K450" s="137">
        <f t="shared" si="88"/>
        <v>0</v>
      </c>
    </row>
    <row r="451" spans="2:11" ht="12.75">
      <c r="B451" s="40" t="s">
        <v>570</v>
      </c>
      <c r="C451" s="49" t="s">
        <v>399</v>
      </c>
      <c r="D451" s="49" t="s">
        <v>400</v>
      </c>
      <c r="E451" s="49" t="s">
        <v>284</v>
      </c>
      <c r="F451" s="52">
        <v>612</v>
      </c>
      <c r="G451" s="49"/>
      <c r="H451" s="137">
        <f t="shared" si="89"/>
        <v>1</v>
      </c>
      <c r="I451" s="137">
        <f t="shared" si="89"/>
        <v>1</v>
      </c>
      <c r="J451" s="137">
        <f t="shared" si="87"/>
        <v>100</v>
      </c>
      <c r="K451" s="137">
        <f t="shared" si="88"/>
        <v>0</v>
      </c>
    </row>
    <row r="452" spans="2:11" ht="12.75">
      <c r="B452" s="40" t="s">
        <v>421</v>
      </c>
      <c r="C452" s="49" t="s">
        <v>399</v>
      </c>
      <c r="D452" s="49" t="s">
        <v>400</v>
      </c>
      <c r="E452" s="49" t="s">
        <v>284</v>
      </c>
      <c r="F452" s="52">
        <v>612</v>
      </c>
      <c r="G452" s="49">
        <v>2</v>
      </c>
      <c r="H452" s="137">
        <v>1</v>
      </c>
      <c r="I452" s="137">
        <v>1</v>
      </c>
      <c r="J452" s="137">
        <f t="shared" si="87"/>
        <v>100</v>
      </c>
      <c r="K452" s="137">
        <f t="shared" si="88"/>
        <v>0</v>
      </c>
    </row>
    <row r="453" spans="2:11" ht="38.25">
      <c r="B453" s="40" t="s">
        <v>285</v>
      </c>
      <c r="C453" s="49" t="s">
        <v>399</v>
      </c>
      <c r="D453" s="49" t="s">
        <v>400</v>
      </c>
      <c r="E453" s="49" t="s">
        <v>286</v>
      </c>
      <c r="F453" s="49"/>
      <c r="G453" s="49"/>
      <c r="H453" s="137">
        <f aca="true" t="shared" si="90" ref="H453:I456">H454</f>
        <v>125</v>
      </c>
      <c r="I453" s="137">
        <f t="shared" si="90"/>
        <v>96</v>
      </c>
      <c r="J453" s="137">
        <f t="shared" si="87"/>
        <v>76.8</v>
      </c>
      <c r="K453" s="137">
        <f t="shared" si="88"/>
        <v>29</v>
      </c>
    </row>
    <row r="454" spans="2:11" ht="38.25">
      <c r="B454" s="40" t="s">
        <v>287</v>
      </c>
      <c r="C454" s="49" t="s">
        <v>399</v>
      </c>
      <c r="D454" s="49" t="s">
        <v>400</v>
      </c>
      <c r="E454" s="49" t="s">
        <v>288</v>
      </c>
      <c r="F454" s="49"/>
      <c r="G454" s="49"/>
      <c r="H454" s="137">
        <f t="shared" si="90"/>
        <v>125</v>
      </c>
      <c r="I454" s="137">
        <f t="shared" si="90"/>
        <v>96</v>
      </c>
      <c r="J454" s="137">
        <f t="shared" si="87"/>
        <v>76.8</v>
      </c>
      <c r="K454" s="137">
        <f t="shared" si="88"/>
        <v>29</v>
      </c>
    </row>
    <row r="455" spans="2:11" ht="25.5">
      <c r="B455" s="40" t="s">
        <v>473</v>
      </c>
      <c r="C455" s="49" t="s">
        <v>399</v>
      </c>
      <c r="D455" s="49" t="s">
        <v>400</v>
      </c>
      <c r="E455" s="49" t="s">
        <v>288</v>
      </c>
      <c r="F455" s="49" t="s">
        <v>474</v>
      </c>
      <c r="G455" s="49"/>
      <c r="H455" s="137">
        <f t="shared" si="90"/>
        <v>125</v>
      </c>
      <c r="I455" s="137">
        <f t="shared" si="90"/>
        <v>96</v>
      </c>
      <c r="J455" s="137">
        <f t="shared" si="87"/>
        <v>76.8</v>
      </c>
      <c r="K455" s="137">
        <f t="shared" si="88"/>
        <v>29</v>
      </c>
    </row>
    <row r="456" spans="2:11" ht="12.75">
      <c r="B456" s="40" t="s">
        <v>570</v>
      </c>
      <c r="C456" s="49" t="s">
        <v>399</v>
      </c>
      <c r="D456" s="49" t="s">
        <v>400</v>
      </c>
      <c r="E456" s="49" t="s">
        <v>288</v>
      </c>
      <c r="F456" s="52">
        <v>612</v>
      </c>
      <c r="G456" s="49"/>
      <c r="H456" s="137">
        <f t="shared" si="90"/>
        <v>125</v>
      </c>
      <c r="I456" s="137">
        <f t="shared" si="90"/>
        <v>96</v>
      </c>
      <c r="J456" s="137">
        <f t="shared" si="87"/>
        <v>76.8</v>
      </c>
      <c r="K456" s="137">
        <f t="shared" si="88"/>
        <v>29</v>
      </c>
    </row>
    <row r="457" spans="2:11" ht="12.75">
      <c r="B457" s="40" t="s">
        <v>421</v>
      </c>
      <c r="C457" s="49" t="s">
        <v>399</v>
      </c>
      <c r="D457" s="49" t="s">
        <v>400</v>
      </c>
      <c r="E457" s="49" t="s">
        <v>288</v>
      </c>
      <c r="F457" s="52">
        <v>612</v>
      </c>
      <c r="G457" s="49">
        <v>2</v>
      </c>
      <c r="H457" s="137">
        <v>125</v>
      </c>
      <c r="I457" s="137">
        <v>96</v>
      </c>
      <c r="J457" s="137">
        <f t="shared" si="87"/>
        <v>76.8</v>
      </c>
      <c r="K457" s="137">
        <f t="shared" si="88"/>
        <v>29</v>
      </c>
    </row>
    <row r="458" spans="2:11" ht="12.75">
      <c r="B458" s="47" t="s">
        <v>356</v>
      </c>
      <c r="C458" s="48" t="s">
        <v>401</v>
      </c>
      <c r="D458" s="48"/>
      <c r="E458" s="48"/>
      <c r="F458" s="48"/>
      <c r="G458" s="48"/>
      <c r="H458" s="142">
        <f>H462+H468+H514+H552</f>
        <v>24147</v>
      </c>
      <c r="I458" s="142">
        <f>I462+I468+I514+I552</f>
        <v>17553.7</v>
      </c>
      <c r="J458" s="142">
        <f aca="true" t="shared" si="91" ref="J458:J489">I458/H458*100</f>
        <v>72.69515881890091</v>
      </c>
      <c r="K458" s="142">
        <f aca="true" t="shared" si="92" ref="K458:K489">H458-I458</f>
        <v>6593.299999999999</v>
      </c>
    </row>
    <row r="459" spans="2:11" ht="12.75">
      <c r="B459" s="46" t="s">
        <v>421</v>
      </c>
      <c r="C459" s="45"/>
      <c r="D459" s="45"/>
      <c r="E459" s="45"/>
      <c r="F459" s="45"/>
      <c r="G459" s="45">
        <v>2</v>
      </c>
      <c r="H459" s="142">
        <f>H467+H481+H485+H495+H501+H504+H507+H513+H557</f>
        <v>2694.6000000000004</v>
      </c>
      <c r="I459" s="142">
        <f>I467+I481+I485+I495+I501+I504+I507+I513+I557</f>
        <v>1713.3</v>
      </c>
      <c r="J459" s="142">
        <f t="shared" si="91"/>
        <v>63.582720997550645</v>
      </c>
      <c r="K459" s="142">
        <f t="shared" si="92"/>
        <v>981.3000000000004</v>
      </c>
    </row>
    <row r="460" spans="2:11" ht="12.75">
      <c r="B460" s="46" t="s">
        <v>409</v>
      </c>
      <c r="C460" s="45"/>
      <c r="D460" s="45"/>
      <c r="E460" s="45"/>
      <c r="F460" s="45"/>
      <c r="G460" s="45">
        <v>3</v>
      </c>
      <c r="H460" s="142">
        <f>H477+H490+H527+H531+H535+H537+H541+H545+H551+H558+H561</f>
        <v>14148.8</v>
      </c>
      <c r="I460" s="142">
        <f>I477+I490+I527+I531+I535+I537+I541+I545+I551+I558+I561</f>
        <v>9802.8</v>
      </c>
      <c r="J460" s="142">
        <f t="shared" si="91"/>
        <v>69.28361415809114</v>
      </c>
      <c r="K460" s="142">
        <f t="shared" si="92"/>
        <v>4346</v>
      </c>
    </row>
    <row r="461" spans="2:11" ht="12.75">
      <c r="B461" s="46" t="s">
        <v>410</v>
      </c>
      <c r="C461" s="45"/>
      <c r="D461" s="45"/>
      <c r="E461" s="45"/>
      <c r="F461" s="45"/>
      <c r="G461" s="45">
        <v>4</v>
      </c>
      <c r="H461" s="142">
        <f>H473+H519+H523</f>
        <v>7303.6</v>
      </c>
      <c r="I461" s="142">
        <f>I473+I519+I523</f>
        <v>6037.6</v>
      </c>
      <c r="J461" s="142">
        <f t="shared" si="91"/>
        <v>82.66608247987294</v>
      </c>
      <c r="K461" s="142">
        <f t="shared" si="92"/>
        <v>1266</v>
      </c>
    </row>
    <row r="462" spans="2:11" ht="12.75">
      <c r="B462" s="40" t="s">
        <v>363</v>
      </c>
      <c r="C462" s="49" t="s">
        <v>401</v>
      </c>
      <c r="D462" s="49" t="s">
        <v>402</v>
      </c>
      <c r="E462" s="49"/>
      <c r="F462" s="49"/>
      <c r="G462" s="49"/>
      <c r="H462" s="137">
        <f>H463</f>
        <v>2125.3</v>
      </c>
      <c r="I462" s="137">
        <f aca="true" t="shared" si="93" ref="H462:I466">I463</f>
        <v>1552.2</v>
      </c>
      <c r="J462" s="137">
        <f t="shared" si="91"/>
        <v>73.03439514421493</v>
      </c>
      <c r="K462" s="137">
        <f t="shared" si="92"/>
        <v>573.1000000000001</v>
      </c>
    </row>
    <row r="463" spans="2:11" ht="12.75">
      <c r="B463" s="50" t="s">
        <v>422</v>
      </c>
      <c r="C463" s="49" t="s">
        <v>401</v>
      </c>
      <c r="D463" s="49" t="s">
        <v>402</v>
      </c>
      <c r="E463" s="49" t="s">
        <v>423</v>
      </c>
      <c r="F463" s="49"/>
      <c r="G463" s="49"/>
      <c r="H463" s="137">
        <f t="shared" si="93"/>
        <v>2125.3</v>
      </c>
      <c r="I463" s="137">
        <f t="shared" si="93"/>
        <v>1552.2</v>
      </c>
      <c r="J463" s="137">
        <f t="shared" si="91"/>
        <v>73.03439514421493</v>
      </c>
      <c r="K463" s="137">
        <f t="shared" si="92"/>
        <v>573.1000000000001</v>
      </c>
    </row>
    <row r="464" spans="2:11" ht="25.5">
      <c r="B464" s="40" t="s">
        <v>591</v>
      </c>
      <c r="C464" s="49" t="s">
        <v>401</v>
      </c>
      <c r="D464" s="49" t="s">
        <v>402</v>
      </c>
      <c r="E464" s="49" t="s">
        <v>547</v>
      </c>
      <c r="F464" s="49"/>
      <c r="G464" s="49"/>
      <c r="H464" s="137">
        <f t="shared" si="93"/>
        <v>2125.3</v>
      </c>
      <c r="I464" s="137">
        <f t="shared" si="93"/>
        <v>1552.2</v>
      </c>
      <c r="J464" s="137">
        <f t="shared" si="91"/>
        <v>73.03439514421493</v>
      </c>
      <c r="K464" s="137">
        <f t="shared" si="92"/>
        <v>573.1000000000001</v>
      </c>
    </row>
    <row r="465" spans="2:11" ht="12.75">
      <c r="B465" s="40" t="s">
        <v>511</v>
      </c>
      <c r="C465" s="49" t="s">
        <v>401</v>
      </c>
      <c r="D465" s="49" t="s">
        <v>402</v>
      </c>
      <c r="E465" s="49" t="s">
        <v>547</v>
      </c>
      <c r="F465" s="49" t="s">
        <v>548</v>
      </c>
      <c r="G465" s="49"/>
      <c r="H465" s="137">
        <f t="shared" si="93"/>
        <v>2125.3</v>
      </c>
      <c r="I465" s="137">
        <f t="shared" si="93"/>
        <v>1552.2</v>
      </c>
      <c r="J465" s="137">
        <f t="shared" si="91"/>
        <v>73.03439514421493</v>
      </c>
      <c r="K465" s="137">
        <f t="shared" si="92"/>
        <v>573.1000000000001</v>
      </c>
    </row>
    <row r="466" spans="2:11" ht="12.75">
      <c r="B466" s="40" t="s">
        <v>82</v>
      </c>
      <c r="C466" s="49" t="s">
        <v>401</v>
      </c>
      <c r="D466" s="49" t="s">
        <v>402</v>
      </c>
      <c r="E466" s="49" t="s">
        <v>547</v>
      </c>
      <c r="F466" s="49" t="s">
        <v>81</v>
      </c>
      <c r="G466" s="49"/>
      <c r="H466" s="137">
        <f t="shared" si="93"/>
        <v>2125.3</v>
      </c>
      <c r="I466" s="137">
        <f t="shared" si="93"/>
        <v>1552.2</v>
      </c>
      <c r="J466" s="137">
        <f t="shared" si="91"/>
        <v>73.03439514421493</v>
      </c>
      <c r="K466" s="137">
        <f t="shared" si="92"/>
        <v>573.1000000000001</v>
      </c>
    </row>
    <row r="467" spans="2:11" ht="12.75">
      <c r="B467" s="40" t="s">
        <v>421</v>
      </c>
      <c r="C467" s="49" t="s">
        <v>401</v>
      </c>
      <c r="D467" s="49" t="s">
        <v>402</v>
      </c>
      <c r="E467" s="49" t="s">
        <v>547</v>
      </c>
      <c r="F467" s="49" t="s">
        <v>81</v>
      </c>
      <c r="G467" s="49">
        <v>2</v>
      </c>
      <c r="H467" s="137">
        <v>2125.3</v>
      </c>
      <c r="I467" s="137">
        <v>1552.2</v>
      </c>
      <c r="J467" s="137">
        <f t="shared" si="91"/>
        <v>73.03439514421493</v>
      </c>
      <c r="K467" s="137">
        <f t="shared" si="92"/>
        <v>573.1000000000001</v>
      </c>
    </row>
    <row r="468" spans="2:11" ht="12.75">
      <c r="B468" s="40" t="s">
        <v>357</v>
      </c>
      <c r="C468" s="49" t="s">
        <v>401</v>
      </c>
      <c r="D468" s="49" t="s">
        <v>403</v>
      </c>
      <c r="E468" s="49"/>
      <c r="F468" s="49"/>
      <c r="G468" s="49"/>
      <c r="H468" s="137">
        <f>H469+H486+H496+H508</f>
        <v>9767.800000000001</v>
      </c>
      <c r="I468" s="137">
        <f>I469+I486+I496+I508</f>
        <v>9377.9</v>
      </c>
      <c r="J468" s="137">
        <f t="shared" si="91"/>
        <v>96.00831302852228</v>
      </c>
      <c r="K468" s="137">
        <f t="shared" si="92"/>
        <v>389.90000000000146</v>
      </c>
    </row>
    <row r="469" spans="2:11" ht="12.75">
      <c r="B469" s="50" t="s">
        <v>422</v>
      </c>
      <c r="C469" s="49" t="s">
        <v>401</v>
      </c>
      <c r="D469" s="49" t="s">
        <v>403</v>
      </c>
      <c r="E469" s="51" t="s">
        <v>423</v>
      </c>
      <c r="F469" s="49"/>
      <c r="G469" s="49"/>
      <c r="H469" s="137">
        <f>H470+H474+H478+H482</f>
        <v>9113.300000000001</v>
      </c>
      <c r="I469" s="137">
        <f>I470+I474+I478+I482</f>
        <v>9113.300000000001</v>
      </c>
      <c r="J469" s="137">
        <f t="shared" si="91"/>
        <v>100</v>
      </c>
      <c r="K469" s="137">
        <f t="shared" si="92"/>
        <v>0</v>
      </c>
    </row>
    <row r="470" spans="2:11" ht="51">
      <c r="B470" s="82" t="s">
        <v>10</v>
      </c>
      <c r="C470" s="49" t="s">
        <v>401</v>
      </c>
      <c r="D470" s="49" t="s">
        <v>403</v>
      </c>
      <c r="E470" s="51" t="s">
        <v>579</v>
      </c>
      <c r="F470" s="49"/>
      <c r="G470" s="49"/>
      <c r="H470" s="137">
        <f aca="true" t="shared" si="94" ref="H470:I472">H471</f>
        <v>6037.6</v>
      </c>
      <c r="I470" s="137">
        <f t="shared" si="94"/>
        <v>6037.6</v>
      </c>
      <c r="J470" s="137">
        <f t="shared" si="91"/>
        <v>100</v>
      </c>
      <c r="K470" s="137">
        <f t="shared" si="92"/>
        <v>0</v>
      </c>
    </row>
    <row r="471" spans="2:11" ht="12.75">
      <c r="B471" s="50" t="s">
        <v>511</v>
      </c>
      <c r="C471" s="49" t="s">
        <v>401</v>
      </c>
      <c r="D471" s="49" t="s">
        <v>403</v>
      </c>
      <c r="E471" s="51" t="s">
        <v>579</v>
      </c>
      <c r="F471" s="49" t="s">
        <v>548</v>
      </c>
      <c r="G471" s="49"/>
      <c r="H471" s="137">
        <f t="shared" si="94"/>
        <v>6037.6</v>
      </c>
      <c r="I471" s="137">
        <f t="shared" si="94"/>
        <v>6037.6</v>
      </c>
      <c r="J471" s="137">
        <f t="shared" si="91"/>
        <v>100</v>
      </c>
      <c r="K471" s="137">
        <f t="shared" si="92"/>
        <v>0</v>
      </c>
    </row>
    <row r="472" spans="2:11" ht="12.75">
      <c r="B472" s="50" t="s">
        <v>82</v>
      </c>
      <c r="C472" s="49" t="s">
        <v>401</v>
      </c>
      <c r="D472" s="49" t="s">
        <v>403</v>
      </c>
      <c r="E472" s="51" t="s">
        <v>579</v>
      </c>
      <c r="F472" s="49" t="s">
        <v>81</v>
      </c>
      <c r="G472" s="49"/>
      <c r="H472" s="137">
        <f t="shared" si="94"/>
        <v>6037.6</v>
      </c>
      <c r="I472" s="137">
        <f t="shared" si="94"/>
        <v>6037.6</v>
      </c>
      <c r="J472" s="137">
        <f t="shared" si="91"/>
        <v>100</v>
      </c>
      <c r="K472" s="137">
        <f t="shared" si="92"/>
        <v>0</v>
      </c>
    </row>
    <row r="473" spans="2:11" ht="12.75">
      <c r="B473" s="50" t="s">
        <v>410</v>
      </c>
      <c r="C473" s="49" t="s">
        <v>401</v>
      </c>
      <c r="D473" s="49" t="s">
        <v>403</v>
      </c>
      <c r="E473" s="51" t="s">
        <v>579</v>
      </c>
      <c r="F473" s="49" t="s">
        <v>81</v>
      </c>
      <c r="G473" s="49" t="s">
        <v>417</v>
      </c>
      <c r="H473" s="137">
        <v>6037.6</v>
      </c>
      <c r="I473" s="137">
        <v>6037.6</v>
      </c>
      <c r="J473" s="137">
        <f t="shared" si="91"/>
        <v>100</v>
      </c>
      <c r="K473" s="137">
        <f t="shared" si="92"/>
        <v>0</v>
      </c>
    </row>
    <row r="474" spans="2:11" ht="63.75">
      <c r="B474" s="50" t="s">
        <v>11</v>
      </c>
      <c r="C474" s="49" t="s">
        <v>401</v>
      </c>
      <c r="D474" s="49" t="s">
        <v>403</v>
      </c>
      <c r="E474" s="51" t="s">
        <v>289</v>
      </c>
      <c r="F474" s="49"/>
      <c r="G474" s="49"/>
      <c r="H474" s="137">
        <f>H475</f>
        <v>3018.8</v>
      </c>
      <c r="I474" s="137">
        <f aca="true" t="shared" si="95" ref="H474:I476">I475</f>
        <v>3018.8</v>
      </c>
      <c r="J474" s="137">
        <f t="shared" si="91"/>
        <v>100</v>
      </c>
      <c r="K474" s="137">
        <f t="shared" si="92"/>
        <v>0</v>
      </c>
    </row>
    <row r="475" spans="2:11" ht="12.75">
      <c r="B475" s="50" t="s">
        <v>511</v>
      </c>
      <c r="C475" s="49" t="s">
        <v>401</v>
      </c>
      <c r="D475" s="49" t="s">
        <v>403</v>
      </c>
      <c r="E475" s="51" t="s">
        <v>289</v>
      </c>
      <c r="F475" s="49" t="s">
        <v>548</v>
      </c>
      <c r="G475" s="49"/>
      <c r="H475" s="137">
        <f t="shared" si="95"/>
        <v>3018.8</v>
      </c>
      <c r="I475" s="137">
        <f t="shared" si="95"/>
        <v>3018.8</v>
      </c>
      <c r="J475" s="137">
        <f t="shared" si="91"/>
        <v>100</v>
      </c>
      <c r="K475" s="137">
        <f t="shared" si="92"/>
        <v>0</v>
      </c>
    </row>
    <row r="476" spans="2:11" ht="12.75">
      <c r="B476" s="50" t="s">
        <v>82</v>
      </c>
      <c r="C476" s="49" t="s">
        <v>401</v>
      </c>
      <c r="D476" s="49" t="s">
        <v>403</v>
      </c>
      <c r="E476" s="51" t="s">
        <v>289</v>
      </c>
      <c r="F476" s="49" t="s">
        <v>81</v>
      </c>
      <c r="G476" s="49"/>
      <c r="H476" s="137">
        <f t="shared" si="95"/>
        <v>3018.8</v>
      </c>
      <c r="I476" s="137">
        <f t="shared" si="95"/>
        <v>3018.8</v>
      </c>
      <c r="J476" s="137">
        <f t="shared" si="91"/>
        <v>100</v>
      </c>
      <c r="K476" s="137">
        <f t="shared" si="92"/>
        <v>0</v>
      </c>
    </row>
    <row r="477" spans="2:11" ht="12.75">
      <c r="B477" s="40" t="s">
        <v>409</v>
      </c>
      <c r="C477" s="49" t="s">
        <v>401</v>
      </c>
      <c r="D477" s="49" t="s">
        <v>403</v>
      </c>
      <c r="E477" s="51" t="s">
        <v>289</v>
      </c>
      <c r="F477" s="49" t="s">
        <v>81</v>
      </c>
      <c r="G477" s="49" t="s">
        <v>311</v>
      </c>
      <c r="H477" s="137">
        <v>3018.8</v>
      </c>
      <c r="I477" s="137">
        <v>3018.8</v>
      </c>
      <c r="J477" s="137">
        <f t="shared" si="91"/>
        <v>100</v>
      </c>
      <c r="K477" s="137">
        <f t="shared" si="92"/>
        <v>0</v>
      </c>
    </row>
    <row r="478" spans="2:11" ht="12.75">
      <c r="B478" s="50" t="s">
        <v>576</v>
      </c>
      <c r="C478" s="49" t="s">
        <v>401</v>
      </c>
      <c r="D478" s="49" t="s">
        <v>403</v>
      </c>
      <c r="E478" s="51" t="s">
        <v>144</v>
      </c>
      <c r="F478" s="49"/>
      <c r="G478" s="49"/>
      <c r="H478" s="137">
        <f aca="true" t="shared" si="96" ref="H478:I480">H479</f>
        <v>45</v>
      </c>
      <c r="I478" s="137">
        <f t="shared" si="96"/>
        <v>45</v>
      </c>
      <c r="J478" s="137">
        <f t="shared" si="91"/>
        <v>100</v>
      </c>
      <c r="K478" s="137">
        <f t="shared" si="92"/>
        <v>0</v>
      </c>
    </row>
    <row r="479" spans="2:11" ht="12.75">
      <c r="B479" s="50" t="s">
        <v>511</v>
      </c>
      <c r="C479" s="49" t="s">
        <v>401</v>
      </c>
      <c r="D479" s="49" t="s">
        <v>403</v>
      </c>
      <c r="E479" s="51" t="s">
        <v>144</v>
      </c>
      <c r="F479" s="49" t="s">
        <v>548</v>
      </c>
      <c r="G479" s="49"/>
      <c r="H479" s="137">
        <f t="shared" si="96"/>
        <v>45</v>
      </c>
      <c r="I479" s="137">
        <f t="shared" si="96"/>
        <v>45</v>
      </c>
      <c r="J479" s="137">
        <f t="shared" si="91"/>
        <v>100</v>
      </c>
      <c r="K479" s="137">
        <f t="shared" si="92"/>
        <v>0</v>
      </c>
    </row>
    <row r="480" spans="2:11" ht="12.75">
      <c r="B480" s="50" t="s">
        <v>82</v>
      </c>
      <c r="C480" s="49" t="s">
        <v>401</v>
      </c>
      <c r="D480" s="49" t="s">
        <v>403</v>
      </c>
      <c r="E480" s="51" t="s">
        <v>144</v>
      </c>
      <c r="F480" s="49" t="s">
        <v>81</v>
      </c>
      <c r="G480" s="49"/>
      <c r="H480" s="137">
        <f t="shared" si="96"/>
        <v>45</v>
      </c>
      <c r="I480" s="137">
        <f t="shared" si="96"/>
        <v>45</v>
      </c>
      <c r="J480" s="137">
        <f t="shared" si="91"/>
        <v>100</v>
      </c>
      <c r="K480" s="137">
        <f t="shared" si="92"/>
        <v>0</v>
      </c>
    </row>
    <row r="481" spans="2:11" ht="12.75">
      <c r="B481" s="40" t="s">
        <v>421</v>
      </c>
      <c r="C481" s="49" t="s">
        <v>401</v>
      </c>
      <c r="D481" s="49" t="s">
        <v>403</v>
      </c>
      <c r="E481" s="51" t="s">
        <v>144</v>
      </c>
      <c r="F481" s="49" t="s">
        <v>81</v>
      </c>
      <c r="G481" s="49">
        <v>2</v>
      </c>
      <c r="H481" s="137">
        <v>45</v>
      </c>
      <c r="I481" s="137">
        <v>45</v>
      </c>
      <c r="J481" s="137">
        <f t="shared" si="91"/>
        <v>100</v>
      </c>
      <c r="K481" s="137">
        <f t="shared" si="92"/>
        <v>0</v>
      </c>
    </row>
    <row r="482" spans="2:11" ht="12.75">
      <c r="B482" s="40" t="s">
        <v>592</v>
      </c>
      <c r="C482" s="49" t="s">
        <v>401</v>
      </c>
      <c r="D482" s="49" t="s">
        <v>403</v>
      </c>
      <c r="E482" s="51" t="s">
        <v>549</v>
      </c>
      <c r="F482" s="49"/>
      <c r="G482" s="49"/>
      <c r="H482" s="137">
        <f aca="true" t="shared" si="97" ref="H482:I484">H483</f>
        <v>11.9</v>
      </c>
      <c r="I482" s="137">
        <f t="shared" si="97"/>
        <v>11.9</v>
      </c>
      <c r="J482" s="137">
        <f t="shared" si="91"/>
        <v>100</v>
      </c>
      <c r="K482" s="137">
        <f t="shared" si="92"/>
        <v>0</v>
      </c>
    </row>
    <row r="483" spans="2:11" ht="25.5">
      <c r="B483" s="40" t="s">
        <v>473</v>
      </c>
      <c r="C483" s="49" t="s">
        <v>401</v>
      </c>
      <c r="D483" s="49" t="s">
        <v>403</v>
      </c>
      <c r="E483" s="51" t="s">
        <v>549</v>
      </c>
      <c r="F483" s="49" t="s">
        <v>474</v>
      </c>
      <c r="G483" s="49"/>
      <c r="H483" s="137">
        <f t="shared" si="97"/>
        <v>11.9</v>
      </c>
      <c r="I483" s="137">
        <f t="shared" si="97"/>
        <v>11.9</v>
      </c>
      <c r="J483" s="137">
        <f t="shared" si="91"/>
        <v>100</v>
      </c>
      <c r="K483" s="137">
        <f t="shared" si="92"/>
        <v>0</v>
      </c>
    </row>
    <row r="484" spans="2:11" ht="12.75">
      <c r="B484" s="40" t="s">
        <v>570</v>
      </c>
      <c r="C484" s="49" t="s">
        <v>401</v>
      </c>
      <c r="D484" s="49" t="s">
        <v>403</v>
      </c>
      <c r="E484" s="51" t="s">
        <v>549</v>
      </c>
      <c r="F484" s="52">
        <v>612</v>
      </c>
      <c r="G484" s="49"/>
      <c r="H484" s="137">
        <f t="shared" si="97"/>
        <v>11.9</v>
      </c>
      <c r="I484" s="137">
        <f t="shared" si="97"/>
        <v>11.9</v>
      </c>
      <c r="J484" s="137">
        <f t="shared" si="91"/>
        <v>100</v>
      </c>
      <c r="K484" s="137">
        <f t="shared" si="92"/>
        <v>0</v>
      </c>
    </row>
    <row r="485" spans="2:11" ht="12.75">
      <c r="B485" s="40" t="s">
        <v>421</v>
      </c>
      <c r="C485" s="49" t="s">
        <v>401</v>
      </c>
      <c r="D485" s="49" t="s">
        <v>403</v>
      </c>
      <c r="E485" s="51" t="s">
        <v>549</v>
      </c>
      <c r="F485" s="52">
        <v>612</v>
      </c>
      <c r="G485" s="49">
        <v>2</v>
      </c>
      <c r="H485" s="137">
        <v>11.9</v>
      </c>
      <c r="I485" s="137">
        <v>11.9</v>
      </c>
      <c r="J485" s="137">
        <f t="shared" si="91"/>
        <v>100</v>
      </c>
      <c r="K485" s="137">
        <f t="shared" si="92"/>
        <v>0</v>
      </c>
    </row>
    <row r="486" spans="2:11" ht="25.5">
      <c r="B486" s="40" t="s">
        <v>3</v>
      </c>
      <c r="C486" s="49" t="s">
        <v>401</v>
      </c>
      <c r="D486" s="49" t="s">
        <v>403</v>
      </c>
      <c r="E486" s="51" t="s">
        <v>146</v>
      </c>
      <c r="F486" s="49"/>
      <c r="G486" s="49"/>
      <c r="H486" s="137">
        <f>H487+H491</f>
        <v>500</v>
      </c>
      <c r="I486" s="137">
        <f>I487+I491</f>
        <v>236.3</v>
      </c>
      <c r="J486" s="137">
        <f t="shared" si="91"/>
        <v>47.260000000000005</v>
      </c>
      <c r="K486" s="137">
        <f t="shared" si="92"/>
        <v>263.7</v>
      </c>
    </row>
    <row r="487" spans="2:11" ht="51">
      <c r="B487" s="40" t="s">
        <v>18</v>
      </c>
      <c r="C487" s="49" t="s">
        <v>401</v>
      </c>
      <c r="D487" s="49" t="s">
        <v>403</v>
      </c>
      <c r="E487" s="51" t="s">
        <v>492</v>
      </c>
      <c r="F487" s="49"/>
      <c r="G487" s="49"/>
      <c r="H487" s="137">
        <f aca="true" t="shared" si="98" ref="H487:I489">H488</f>
        <v>189</v>
      </c>
      <c r="I487" s="137">
        <f t="shared" si="98"/>
        <v>189</v>
      </c>
      <c r="J487" s="137">
        <f t="shared" si="91"/>
        <v>100</v>
      </c>
      <c r="K487" s="137">
        <f t="shared" si="92"/>
        <v>0</v>
      </c>
    </row>
    <row r="488" spans="2:11" ht="12.75">
      <c r="B488" s="40" t="s">
        <v>82</v>
      </c>
      <c r="C488" s="49" t="s">
        <v>401</v>
      </c>
      <c r="D488" s="49" t="s">
        <v>403</v>
      </c>
      <c r="E488" s="51" t="s">
        <v>492</v>
      </c>
      <c r="F488" s="49" t="s">
        <v>81</v>
      </c>
      <c r="G488" s="49"/>
      <c r="H488" s="137">
        <f t="shared" si="98"/>
        <v>189</v>
      </c>
      <c r="I488" s="137">
        <f t="shared" si="98"/>
        <v>189</v>
      </c>
      <c r="J488" s="137">
        <f t="shared" si="91"/>
        <v>100</v>
      </c>
      <c r="K488" s="137">
        <f t="shared" si="92"/>
        <v>0</v>
      </c>
    </row>
    <row r="489" spans="2:11" ht="12.75">
      <c r="B489" s="40" t="s">
        <v>462</v>
      </c>
      <c r="C489" s="49" t="s">
        <v>401</v>
      </c>
      <c r="D489" s="49" t="s">
        <v>403</v>
      </c>
      <c r="E489" s="51" t="s">
        <v>492</v>
      </c>
      <c r="F489" s="49" t="s">
        <v>461</v>
      </c>
      <c r="G489" s="49"/>
      <c r="H489" s="137">
        <f t="shared" si="98"/>
        <v>189</v>
      </c>
      <c r="I489" s="137">
        <f t="shared" si="98"/>
        <v>189</v>
      </c>
      <c r="J489" s="137">
        <f t="shared" si="91"/>
        <v>100</v>
      </c>
      <c r="K489" s="137">
        <f t="shared" si="92"/>
        <v>0</v>
      </c>
    </row>
    <row r="490" spans="2:11" ht="12.75">
      <c r="B490" s="40" t="s">
        <v>409</v>
      </c>
      <c r="C490" s="49" t="s">
        <v>401</v>
      </c>
      <c r="D490" s="49" t="s">
        <v>403</v>
      </c>
      <c r="E490" s="51" t="s">
        <v>492</v>
      </c>
      <c r="F490" s="49" t="s">
        <v>461</v>
      </c>
      <c r="G490" s="49" t="s">
        <v>311</v>
      </c>
      <c r="H490" s="137">
        <v>189</v>
      </c>
      <c r="I490" s="137">
        <v>189</v>
      </c>
      <c r="J490" s="137">
        <f aca="true" t="shared" si="99" ref="J490:J495">I490/H490*100</f>
        <v>100</v>
      </c>
      <c r="K490" s="137">
        <f aca="true" t="shared" si="100" ref="K490:K495">H490-I490</f>
        <v>0</v>
      </c>
    </row>
    <row r="491" spans="2:11" ht="25.5">
      <c r="B491" s="40" t="s">
        <v>4</v>
      </c>
      <c r="C491" s="49" t="s">
        <v>401</v>
      </c>
      <c r="D491" s="49" t="s">
        <v>403</v>
      </c>
      <c r="E491" s="51" t="s">
        <v>147</v>
      </c>
      <c r="F491" s="49"/>
      <c r="G491" s="49"/>
      <c r="H491" s="137">
        <f aca="true" t="shared" si="101" ref="H491:I494">H492</f>
        <v>311</v>
      </c>
      <c r="I491" s="137">
        <f t="shared" si="101"/>
        <v>47.3</v>
      </c>
      <c r="J491" s="137">
        <f t="shared" si="99"/>
        <v>15.209003215434084</v>
      </c>
      <c r="K491" s="137">
        <f t="shared" si="100"/>
        <v>263.7</v>
      </c>
    </row>
    <row r="492" spans="2:11" ht="12.75">
      <c r="B492" s="40" t="s">
        <v>511</v>
      </c>
      <c r="C492" s="49" t="s">
        <v>401</v>
      </c>
      <c r="D492" s="49" t="s">
        <v>403</v>
      </c>
      <c r="E492" s="51" t="s">
        <v>147</v>
      </c>
      <c r="F492" s="49" t="s">
        <v>548</v>
      </c>
      <c r="G492" s="49"/>
      <c r="H492" s="137">
        <f t="shared" si="101"/>
        <v>311</v>
      </c>
      <c r="I492" s="137">
        <f t="shared" si="101"/>
        <v>47.3</v>
      </c>
      <c r="J492" s="137">
        <f t="shared" si="99"/>
        <v>15.209003215434084</v>
      </c>
      <c r="K492" s="137">
        <f t="shared" si="100"/>
        <v>263.7</v>
      </c>
    </row>
    <row r="493" spans="2:11" ht="12.75">
      <c r="B493" s="40" t="s">
        <v>82</v>
      </c>
      <c r="C493" s="49" t="s">
        <v>401</v>
      </c>
      <c r="D493" s="49" t="s">
        <v>403</v>
      </c>
      <c r="E493" s="51" t="s">
        <v>147</v>
      </c>
      <c r="F493" s="49" t="s">
        <v>81</v>
      </c>
      <c r="G493" s="49"/>
      <c r="H493" s="137">
        <f t="shared" si="101"/>
        <v>311</v>
      </c>
      <c r="I493" s="137">
        <f t="shared" si="101"/>
        <v>47.3</v>
      </c>
      <c r="J493" s="137">
        <f t="shared" si="99"/>
        <v>15.209003215434084</v>
      </c>
      <c r="K493" s="137">
        <f t="shared" si="100"/>
        <v>263.7</v>
      </c>
    </row>
    <row r="494" spans="2:11" ht="12.75">
      <c r="B494" s="40" t="s">
        <v>462</v>
      </c>
      <c r="C494" s="49" t="s">
        <v>401</v>
      </c>
      <c r="D494" s="49" t="s">
        <v>403</v>
      </c>
      <c r="E494" s="51" t="s">
        <v>147</v>
      </c>
      <c r="F494" s="49" t="s">
        <v>461</v>
      </c>
      <c r="G494" s="49"/>
      <c r="H494" s="137">
        <f t="shared" si="101"/>
        <v>311</v>
      </c>
      <c r="I494" s="137">
        <f t="shared" si="101"/>
        <v>47.3</v>
      </c>
      <c r="J494" s="137">
        <f t="shared" si="99"/>
        <v>15.209003215434084</v>
      </c>
      <c r="K494" s="137">
        <f t="shared" si="100"/>
        <v>263.7</v>
      </c>
    </row>
    <row r="495" spans="2:11" ht="12.75">
      <c r="B495" s="40" t="s">
        <v>421</v>
      </c>
      <c r="C495" s="49" t="s">
        <v>401</v>
      </c>
      <c r="D495" s="49" t="s">
        <v>403</v>
      </c>
      <c r="E495" s="51" t="s">
        <v>147</v>
      </c>
      <c r="F495" s="49" t="s">
        <v>461</v>
      </c>
      <c r="G495" s="49">
        <v>2</v>
      </c>
      <c r="H495" s="137">
        <v>311</v>
      </c>
      <c r="I495" s="137">
        <v>47.3</v>
      </c>
      <c r="J495" s="137">
        <f t="shared" si="99"/>
        <v>15.209003215434084</v>
      </c>
      <c r="K495" s="137">
        <f t="shared" si="100"/>
        <v>263.7</v>
      </c>
    </row>
    <row r="496" spans="2:11" ht="25.5">
      <c r="B496" s="40" t="s">
        <v>629</v>
      </c>
      <c r="C496" s="49" t="s">
        <v>401</v>
      </c>
      <c r="D496" s="49" t="s">
        <v>403</v>
      </c>
      <c r="E496" s="51" t="s">
        <v>537</v>
      </c>
      <c r="F496" s="49"/>
      <c r="G496" s="49"/>
      <c r="H496" s="137">
        <f>H497</f>
        <v>110</v>
      </c>
      <c r="I496" s="137">
        <f>I497</f>
        <v>28.3</v>
      </c>
      <c r="J496" s="137">
        <f aca="true" t="shared" si="102" ref="J496:J568">I496/H496*100</f>
        <v>25.727272727272727</v>
      </c>
      <c r="K496" s="137">
        <f aca="true" t="shared" si="103" ref="K496:K569">H496-I496</f>
        <v>81.7</v>
      </c>
    </row>
    <row r="497" spans="2:11" ht="25.5">
      <c r="B497" s="40" t="s">
        <v>5</v>
      </c>
      <c r="C497" s="49" t="s">
        <v>401</v>
      </c>
      <c r="D497" s="49" t="s">
        <v>403</v>
      </c>
      <c r="E497" s="51" t="s">
        <v>550</v>
      </c>
      <c r="F497" s="49"/>
      <c r="G497" s="49"/>
      <c r="H497" s="137">
        <f>H498</f>
        <v>110</v>
      </c>
      <c r="I497" s="137">
        <f>I498</f>
        <v>28.3</v>
      </c>
      <c r="J497" s="137">
        <f t="shared" si="102"/>
        <v>25.727272727272727</v>
      </c>
      <c r="K497" s="137">
        <f t="shared" si="103"/>
        <v>81.7</v>
      </c>
    </row>
    <row r="498" spans="2:11" ht="38.25">
      <c r="B498" s="40" t="s">
        <v>6</v>
      </c>
      <c r="C498" s="49" t="s">
        <v>401</v>
      </c>
      <c r="D498" s="49" t="s">
        <v>403</v>
      </c>
      <c r="E498" s="51" t="s">
        <v>551</v>
      </c>
      <c r="F498" s="52"/>
      <c r="G498" s="49"/>
      <c r="H498" s="137">
        <f>H499+H502+H505</f>
        <v>110</v>
      </c>
      <c r="I498" s="137">
        <f>I499+I502+I505</f>
        <v>28.3</v>
      </c>
      <c r="J498" s="137">
        <f t="shared" si="102"/>
        <v>25.727272727272727</v>
      </c>
      <c r="K498" s="137">
        <f t="shared" si="103"/>
        <v>81.7</v>
      </c>
    </row>
    <row r="499" spans="2:11" ht="12.75">
      <c r="B499" s="50" t="s">
        <v>432</v>
      </c>
      <c r="C499" s="49" t="s">
        <v>401</v>
      </c>
      <c r="D499" s="49" t="s">
        <v>403</v>
      </c>
      <c r="E499" s="51" t="s">
        <v>551</v>
      </c>
      <c r="F499" s="49" t="s">
        <v>433</v>
      </c>
      <c r="G499" s="49"/>
      <c r="H499" s="137">
        <f>H500</f>
        <v>33</v>
      </c>
      <c r="I499" s="137">
        <f>I500</f>
        <v>0.8</v>
      </c>
      <c r="J499" s="137">
        <f t="shared" si="102"/>
        <v>2.4242424242424243</v>
      </c>
      <c r="K499" s="137">
        <f t="shared" si="103"/>
        <v>32.2</v>
      </c>
    </row>
    <row r="500" spans="2:11" ht="12.75">
      <c r="B500" s="50" t="s">
        <v>434</v>
      </c>
      <c r="C500" s="49" t="s">
        <v>401</v>
      </c>
      <c r="D500" s="49" t="s">
        <v>403</v>
      </c>
      <c r="E500" s="51" t="s">
        <v>551</v>
      </c>
      <c r="F500" s="49" t="s">
        <v>435</v>
      </c>
      <c r="G500" s="49"/>
      <c r="H500" s="137">
        <f>H501</f>
        <v>33</v>
      </c>
      <c r="I500" s="137">
        <f>I501</f>
        <v>0.8</v>
      </c>
      <c r="J500" s="137">
        <f t="shared" si="102"/>
        <v>2.4242424242424243</v>
      </c>
      <c r="K500" s="137">
        <f t="shared" si="103"/>
        <v>32.2</v>
      </c>
    </row>
    <row r="501" spans="2:11" ht="12.75">
      <c r="B501" s="40" t="s">
        <v>421</v>
      </c>
      <c r="C501" s="49" t="s">
        <v>401</v>
      </c>
      <c r="D501" s="49" t="s">
        <v>403</v>
      </c>
      <c r="E501" s="51" t="s">
        <v>551</v>
      </c>
      <c r="F501" s="49" t="s">
        <v>435</v>
      </c>
      <c r="G501" s="49">
        <v>2</v>
      </c>
      <c r="H501" s="137">
        <v>33</v>
      </c>
      <c r="I501" s="137">
        <v>0.8</v>
      </c>
      <c r="J501" s="137">
        <f t="shared" si="102"/>
        <v>2.4242424242424243</v>
      </c>
      <c r="K501" s="137">
        <f t="shared" si="103"/>
        <v>32.2</v>
      </c>
    </row>
    <row r="502" spans="2:11" ht="12.75">
      <c r="B502" s="40" t="s">
        <v>511</v>
      </c>
      <c r="C502" s="49" t="s">
        <v>401</v>
      </c>
      <c r="D502" s="49" t="s">
        <v>403</v>
      </c>
      <c r="E502" s="51" t="s">
        <v>551</v>
      </c>
      <c r="F502" s="49" t="s">
        <v>548</v>
      </c>
      <c r="G502" s="49"/>
      <c r="H502" s="137">
        <f>H503</f>
        <v>47</v>
      </c>
      <c r="I502" s="137">
        <f>I503</f>
        <v>27.5</v>
      </c>
      <c r="J502" s="137">
        <f t="shared" si="102"/>
        <v>58.51063829787234</v>
      </c>
      <c r="K502" s="137">
        <f t="shared" si="103"/>
        <v>19.5</v>
      </c>
    </row>
    <row r="503" spans="2:11" ht="12.75">
      <c r="B503" s="40" t="s">
        <v>82</v>
      </c>
      <c r="C503" s="49" t="s">
        <v>401</v>
      </c>
      <c r="D503" s="49" t="s">
        <v>403</v>
      </c>
      <c r="E503" s="51" t="s">
        <v>551</v>
      </c>
      <c r="F503" s="49" t="s">
        <v>81</v>
      </c>
      <c r="G503" s="49"/>
      <c r="H503" s="137">
        <f>H504</f>
        <v>47</v>
      </c>
      <c r="I503" s="137">
        <f>I504</f>
        <v>27.5</v>
      </c>
      <c r="J503" s="137">
        <f t="shared" si="102"/>
        <v>58.51063829787234</v>
      </c>
      <c r="K503" s="137">
        <f t="shared" si="103"/>
        <v>19.5</v>
      </c>
    </row>
    <row r="504" spans="2:11" ht="12.75">
      <c r="B504" s="40" t="s">
        <v>421</v>
      </c>
      <c r="C504" s="49" t="s">
        <v>401</v>
      </c>
      <c r="D504" s="49" t="s">
        <v>403</v>
      </c>
      <c r="E504" s="51" t="s">
        <v>551</v>
      </c>
      <c r="F504" s="49" t="s">
        <v>81</v>
      </c>
      <c r="G504" s="49">
        <v>2</v>
      </c>
      <c r="H504" s="137">
        <v>47</v>
      </c>
      <c r="I504" s="137">
        <v>27.5</v>
      </c>
      <c r="J504" s="137">
        <f t="shared" si="102"/>
        <v>58.51063829787234</v>
      </c>
      <c r="K504" s="137">
        <f t="shared" si="103"/>
        <v>19.5</v>
      </c>
    </row>
    <row r="505" spans="2:11" ht="25.5">
      <c r="B505" s="40" t="s">
        <v>473</v>
      </c>
      <c r="C505" s="49" t="s">
        <v>401</v>
      </c>
      <c r="D505" s="49" t="s">
        <v>403</v>
      </c>
      <c r="E505" s="51" t="s">
        <v>551</v>
      </c>
      <c r="F505" s="49" t="s">
        <v>474</v>
      </c>
      <c r="G505" s="49"/>
      <c r="H505" s="137">
        <f>H506</f>
        <v>30</v>
      </c>
      <c r="I505" s="137">
        <f>I506</f>
        <v>0</v>
      </c>
      <c r="J505" s="137">
        <f t="shared" si="102"/>
        <v>0</v>
      </c>
      <c r="K505" s="137">
        <f t="shared" si="103"/>
        <v>30</v>
      </c>
    </row>
    <row r="506" spans="2:11" ht="12.75">
      <c r="B506" s="40" t="s">
        <v>570</v>
      </c>
      <c r="C506" s="49" t="s">
        <v>401</v>
      </c>
      <c r="D506" s="49" t="s">
        <v>403</v>
      </c>
      <c r="E506" s="51" t="s">
        <v>551</v>
      </c>
      <c r="F506" s="49" t="s">
        <v>571</v>
      </c>
      <c r="G506" s="49"/>
      <c r="H506" s="137">
        <f>H507</f>
        <v>30</v>
      </c>
      <c r="I506" s="137">
        <f>I507</f>
        <v>0</v>
      </c>
      <c r="J506" s="137">
        <f t="shared" si="102"/>
        <v>0</v>
      </c>
      <c r="K506" s="137">
        <f t="shared" si="103"/>
        <v>30</v>
      </c>
    </row>
    <row r="507" spans="2:11" ht="12.75">
      <c r="B507" s="40" t="s">
        <v>421</v>
      </c>
      <c r="C507" s="49" t="s">
        <v>401</v>
      </c>
      <c r="D507" s="49" t="s">
        <v>403</v>
      </c>
      <c r="E507" s="51" t="s">
        <v>551</v>
      </c>
      <c r="F507" s="49" t="s">
        <v>571</v>
      </c>
      <c r="G507" s="49">
        <v>2</v>
      </c>
      <c r="H507" s="137">
        <v>30</v>
      </c>
      <c r="I507" s="137">
        <v>0</v>
      </c>
      <c r="J507" s="137">
        <f t="shared" si="102"/>
        <v>0</v>
      </c>
      <c r="K507" s="137">
        <f t="shared" si="103"/>
        <v>30</v>
      </c>
    </row>
    <row r="508" spans="2:11" ht="25.5">
      <c r="B508" s="40" t="s">
        <v>345</v>
      </c>
      <c r="C508" s="49" t="s">
        <v>401</v>
      </c>
      <c r="D508" s="49" t="s">
        <v>403</v>
      </c>
      <c r="E508" s="68" t="s">
        <v>346</v>
      </c>
      <c r="F508" s="49"/>
      <c r="G508" s="49"/>
      <c r="H508" s="137">
        <f aca="true" t="shared" si="104" ref="H508:I512">H509</f>
        <v>44.5</v>
      </c>
      <c r="I508" s="137">
        <f t="shared" si="104"/>
        <v>0</v>
      </c>
      <c r="J508" s="137">
        <f t="shared" si="102"/>
        <v>0</v>
      </c>
      <c r="K508" s="137">
        <f t="shared" si="103"/>
        <v>44.5</v>
      </c>
    </row>
    <row r="509" spans="2:11" ht="38.25">
      <c r="B509" s="40" t="s">
        <v>347</v>
      </c>
      <c r="C509" s="49" t="s">
        <v>401</v>
      </c>
      <c r="D509" s="49" t="s">
        <v>403</v>
      </c>
      <c r="E509" s="68" t="s">
        <v>348</v>
      </c>
      <c r="F509" s="49"/>
      <c r="G509" s="49"/>
      <c r="H509" s="137">
        <f t="shared" si="104"/>
        <v>44.5</v>
      </c>
      <c r="I509" s="137">
        <f t="shared" si="104"/>
        <v>0</v>
      </c>
      <c r="J509" s="137">
        <f t="shared" si="102"/>
        <v>0</v>
      </c>
      <c r="K509" s="137">
        <f t="shared" si="103"/>
        <v>44.5</v>
      </c>
    </row>
    <row r="510" spans="2:11" ht="38.25">
      <c r="B510" s="67" t="s">
        <v>349</v>
      </c>
      <c r="C510" s="49" t="s">
        <v>401</v>
      </c>
      <c r="D510" s="49" t="s">
        <v>403</v>
      </c>
      <c r="E510" s="68" t="s">
        <v>350</v>
      </c>
      <c r="F510" s="68"/>
      <c r="G510" s="49"/>
      <c r="H510" s="137">
        <f t="shared" si="104"/>
        <v>44.5</v>
      </c>
      <c r="I510" s="137">
        <f t="shared" si="104"/>
        <v>0</v>
      </c>
      <c r="J510" s="137">
        <f t="shared" si="102"/>
        <v>0</v>
      </c>
      <c r="K510" s="137">
        <f t="shared" si="103"/>
        <v>44.5</v>
      </c>
    </row>
    <row r="511" spans="2:11" ht="25.5">
      <c r="B511" s="40" t="s">
        <v>473</v>
      </c>
      <c r="C511" s="49" t="s">
        <v>401</v>
      </c>
      <c r="D511" s="49" t="s">
        <v>403</v>
      </c>
      <c r="E511" s="68" t="s">
        <v>350</v>
      </c>
      <c r="F511" s="68" t="s">
        <v>474</v>
      </c>
      <c r="G511" s="49"/>
      <c r="H511" s="137">
        <f t="shared" si="104"/>
        <v>44.5</v>
      </c>
      <c r="I511" s="137">
        <f t="shared" si="104"/>
        <v>0</v>
      </c>
      <c r="J511" s="137">
        <f t="shared" si="102"/>
        <v>0</v>
      </c>
      <c r="K511" s="137">
        <f t="shared" si="103"/>
        <v>44.5</v>
      </c>
    </row>
    <row r="512" spans="2:11" ht="12.75">
      <c r="B512" s="40" t="s">
        <v>570</v>
      </c>
      <c r="C512" s="49" t="s">
        <v>401</v>
      </c>
      <c r="D512" s="49" t="s">
        <v>403</v>
      </c>
      <c r="E512" s="68" t="s">
        <v>350</v>
      </c>
      <c r="F512" s="68" t="s">
        <v>571</v>
      </c>
      <c r="G512" s="49"/>
      <c r="H512" s="137">
        <f t="shared" si="104"/>
        <v>44.5</v>
      </c>
      <c r="I512" s="137">
        <f t="shared" si="104"/>
        <v>0</v>
      </c>
      <c r="J512" s="137">
        <f t="shared" si="102"/>
        <v>0</v>
      </c>
      <c r="K512" s="137">
        <f t="shared" si="103"/>
        <v>44.5</v>
      </c>
    </row>
    <row r="513" spans="2:11" ht="12.75">
      <c r="B513" s="40" t="s">
        <v>421</v>
      </c>
      <c r="C513" s="49" t="s">
        <v>401</v>
      </c>
      <c r="D513" s="49" t="s">
        <v>403</v>
      </c>
      <c r="E513" s="68" t="s">
        <v>350</v>
      </c>
      <c r="F513" s="52">
        <v>612</v>
      </c>
      <c r="G513" s="49" t="s">
        <v>414</v>
      </c>
      <c r="H513" s="137">
        <v>44.5</v>
      </c>
      <c r="I513" s="137">
        <v>0</v>
      </c>
      <c r="J513" s="137">
        <f t="shared" si="102"/>
        <v>0</v>
      </c>
      <c r="K513" s="137">
        <f t="shared" si="103"/>
        <v>44.5</v>
      </c>
    </row>
    <row r="514" spans="2:11" ht="12.75">
      <c r="B514" s="40" t="s">
        <v>28</v>
      </c>
      <c r="C514" s="49" t="s">
        <v>401</v>
      </c>
      <c r="D514" s="49" t="s">
        <v>404</v>
      </c>
      <c r="E514" s="49"/>
      <c r="F514" s="49"/>
      <c r="G514" s="49"/>
      <c r="H514" s="137">
        <f>H515+H546</f>
        <v>11343.099999999999</v>
      </c>
      <c r="I514" s="137">
        <f>I515+I546</f>
        <v>6048.799999999999</v>
      </c>
      <c r="J514" s="137">
        <f t="shared" si="102"/>
        <v>53.32581040456312</v>
      </c>
      <c r="K514" s="137">
        <f t="shared" si="103"/>
        <v>5294.299999999999</v>
      </c>
    </row>
    <row r="515" spans="2:11" ht="12.75">
      <c r="B515" s="50" t="s">
        <v>422</v>
      </c>
      <c r="C515" s="51">
        <v>1000</v>
      </c>
      <c r="D515" s="51">
        <v>1004</v>
      </c>
      <c r="E515" s="51" t="s">
        <v>423</v>
      </c>
      <c r="F515" s="48"/>
      <c r="G515" s="48"/>
      <c r="H515" s="137">
        <f>H516+H520+H524+H528+H532+H538+H542</f>
        <v>11276.3</v>
      </c>
      <c r="I515" s="137">
        <f>I516+I520+I524+I528+I532+I538+I542</f>
        <v>6048.799999999999</v>
      </c>
      <c r="J515" s="137">
        <f t="shared" si="102"/>
        <v>53.641708716511616</v>
      </c>
      <c r="K515" s="137">
        <f t="shared" si="103"/>
        <v>5227.5</v>
      </c>
    </row>
    <row r="516" spans="2:11" ht="38.25">
      <c r="B516" s="50" t="s">
        <v>258</v>
      </c>
      <c r="C516" s="51">
        <v>1000</v>
      </c>
      <c r="D516" s="51">
        <v>1004</v>
      </c>
      <c r="E516" s="53" t="s">
        <v>259</v>
      </c>
      <c r="F516" s="49"/>
      <c r="G516" s="49"/>
      <c r="H516" s="137">
        <f aca="true" t="shared" si="105" ref="H516:I518">H517</f>
        <v>1179</v>
      </c>
      <c r="I516" s="137">
        <f t="shared" si="105"/>
        <v>0</v>
      </c>
      <c r="J516" s="137">
        <f>I516/H516*100</f>
        <v>0</v>
      </c>
      <c r="K516" s="137">
        <f>H516-I516</f>
        <v>1179</v>
      </c>
    </row>
    <row r="517" spans="2:11" ht="25.5">
      <c r="B517" s="50" t="s">
        <v>495</v>
      </c>
      <c r="C517" s="51">
        <v>1000</v>
      </c>
      <c r="D517" s="51">
        <v>1004</v>
      </c>
      <c r="E517" s="53" t="s">
        <v>259</v>
      </c>
      <c r="F517" s="49" t="s">
        <v>493</v>
      </c>
      <c r="G517" s="49"/>
      <c r="H517" s="137">
        <f t="shared" si="105"/>
        <v>1179</v>
      </c>
      <c r="I517" s="137">
        <f t="shared" si="105"/>
        <v>0</v>
      </c>
      <c r="J517" s="137">
        <f>I517/H517*100</f>
        <v>0</v>
      </c>
      <c r="K517" s="137">
        <f>H517-I517</f>
        <v>1179</v>
      </c>
    </row>
    <row r="518" spans="2:11" ht="25.5">
      <c r="B518" s="50" t="s">
        <v>496</v>
      </c>
      <c r="C518" s="51">
        <v>1000</v>
      </c>
      <c r="D518" s="51">
        <v>1004</v>
      </c>
      <c r="E518" s="53" t="s">
        <v>259</v>
      </c>
      <c r="F518" s="49" t="s">
        <v>494</v>
      </c>
      <c r="G518" s="49"/>
      <c r="H518" s="137">
        <f t="shared" si="105"/>
        <v>1179</v>
      </c>
      <c r="I518" s="137">
        <f t="shared" si="105"/>
        <v>0</v>
      </c>
      <c r="J518" s="137">
        <f>I518/H518*100</f>
        <v>0</v>
      </c>
      <c r="K518" s="137">
        <f>H518-I518</f>
        <v>1179</v>
      </c>
    </row>
    <row r="519" spans="2:11" ht="12.75">
      <c r="B519" s="50" t="s">
        <v>410</v>
      </c>
      <c r="C519" s="51">
        <v>1000</v>
      </c>
      <c r="D519" s="51">
        <v>1004</v>
      </c>
      <c r="E519" s="53" t="s">
        <v>259</v>
      </c>
      <c r="F519" s="49" t="s">
        <v>494</v>
      </c>
      <c r="G519" s="49" t="s">
        <v>417</v>
      </c>
      <c r="H519" s="137">
        <v>1179</v>
      </c>
      <c r="I519" s="137">
        <v>0</v>
      </c>
      <c r="J519" s="137">
        <f>I519/H519*100</f>
        <v>0</v>
      </c>
      <c r="K519" s="137">
        <f>H519-I519</f>
        <v>1179</v>
      </c>
    </row>
    <row r="520" spans="2:11" ht="25.5">
      <c r="B520" s="50" t="s">
        <v>593</v>
      </c>
      <c r="C520" s="51">
        <v>1000</v>
      </c>
      <c r="D520" s="51">
        <v>1004</v>
      </c>
      <c r="E520" s="51" t="s">
        <v>552</v>
      </c>
      <c r="F520" s="48"/>
      <c r="G520" s="48"/>
      <c r="H520" s="137">
        <f aca="true" t="shared" si="106" ref="H520:I522">H521</f>
        <v>87</v>
      </c>
      <c r="I520" s="137">
        <f t="shared" si="106"/>
        <v>0</v>
      </c>
      <c r="J520" s="137">
        <f t="shared" si="102"/>
        <v>0</v>
      </c>
      <c r="K520" s="137">
        <f t="shared" si="103"/>
        <v>87</v>
      </c>
    </row>
    <row r="521" spans="2:11" ht="12.75">
      <c r="B521" s="40" t="s">
        <v>511</v>
      </c>
      <c r="C521" s="51">
        <v>1000</v>
      </c>
      <c r="D521" s="51">
        <v>1004</v>
      </c>
      <c r="E521" s="51" t="s">
        <v>552</v>
      </c>
      <c r="F521" s="49" t="s">
        <v>548</v>
      </c>
      <c r="G521" s="48"/>
      <c r="H521" s="137">
        <f t="shared" si="106"/>
        <v>87</v>
      </c>
      <c r="I521" s="137">
        <f t="shared" si="106"/>
        <v>0</v>
      </c>
      <c r="J521" s="137">
        <f t="shared" si="102"/>
        <v>0</v>
      </c>
      <c r="K521" s="137">
        <f t="shared" si="103"/>
        <v>87</v>
      </c>
    </row>
    <row r="522" spans="2:11" ht="12.75">
      <c r="B522" s="40" t="s">
        <v>306</v>
      </c>
      <c r="C522" s="51">
        <v>1000</v>
      </c>
      <c r="D522" s="51">
        <v>1004</v>
      </c>
      <c r="E522" s="51" t="s">
        <v>552</v>
      </c>
      <c r="F522" s="49" t="s">
        <v>573</v>
      </c>
      <c r="G522" s="49"/>
      <c r="H522" s="137">
        <f t="shared" si="106"/>
        <v>87</v>
      </c>
      <c r="I522" s="137">
        <f t="shared" si="106"/>
        <v>0</v>
      </c>
      <c r="J522" s="137">
        <f t="shared" si="102"/>
        <v>0</v>
      </c>
      <c r="K522" s="137">
        <f t="shared" si="103"/>
        <v>87</v>
      </c>
    </row>
    <row r="523" spans="2:11" ht="12.75">
      <c r="B523" s="40" t="s">
        <v>410</v>
      </c>
      <c r="C523" s="51">
        <v>1000</v>
      </c>
      <c r="D523" s="51">
        <v>1004</v>
      </c>
      <c r="E523" s="51" t="s">
        <v>552</v>
      </c>
      <c r="F523" s="49" t="s">
        <v>573</v>
      </c>
      <c r="G523" s="49" t="s">
        <v>417</v>
      </c>
      <c r="H523" s="137">
        <v>87</v>
      </c>
      <c r="I523" s="137">
        <v>0</v>
      </c>
      <c r="J523" s="137">
        <f t="shared" si="102"/>
        <v>0</v>
      </c>
      <c r="K523" s="137">
        <f t="shared" si="103"/>
        <v>87</v>
      </c>
    </row>
    <row r="524" spans="2:11" ht="38.25">
      <c r="B524" s="50" t="s">
        <v>594</v>
      </c>
      <c r="C524" s="51">
        <v>1000</v>
      </c>
      <c r="D524" s="51">
        <v>1004</v>
      </c>
      <c r="E524" s="51" t="s">
        <v>553</v>
      </c>
      <c r="F524" s="48"/>
      <c r="G524" s="48"/>
      <c r="H524" s="137">
        <f aca="true" t="shared" si="107" ref="H524:I526">H525</f>
        <v>977.8</v>
      </c>
      <c r="I524" s="137">
        <f t="shared" si="107"/>
        <v>481.2</v>
      </c>
      <c r="J524" s="137">
        <f t="shared" si="102"/>
        <v>49.21251789732052</v>
      </c>
      <c r="K524" s="137">
        <f t="shared" si="103"/>
        <v>496.59999999999997</v>
      </c>
    </row>
    <row r="525" spans="2:11" ht="12.75">
      <c r="B525" s="40" t="s">
        <v>511</v>
      </c>
      <c r="C525" s="51">
        <v>1000</v>
      </c>
      <c r="D525" s="51">
        <v>1004</v>
      </c>
      <c r="E525" s="51" t="s">
        <v>553</v>
      </c>
      <c r="F525" s="49" t="s">
        <v>548</v>
      </c>
      <c r="G525" s="48"/>
      <c r="H525" s="137">
        <f t="shared" si="107"/>
        <v>977.8</v>
      </c>
      <c r="I525" s="137">
        <f t="shared" si="107"/>
        <v>481.2</v>
      </c>
      <c r="J525" s="137">
        <f t="shared" si="102"/>
        <v>49.21251789732052</v>
      </c>
      <c r="K525" s="137">
        <f t="shared" si="103"/>
        <v>496.59999999999997</v>
      </c>
    </row>
    <row r="526" spans="2:11" ht="12.75">
      <c r="B526" s="40" t="s">
        <v>82</v>
      </c>
      <c r="C526" s="51">
        <v>1000</v>
      </c>
      <c r="D526" s="51">
        <v>1004</v>
      </c>
      <c r="E526" s="51" t="s">
        <v>553</v>
      </c>
      <c r="F526" s="49" t="s">
        <v>81</v>
      </c>
      <c r="G526" s="48"/>
      <c r="H526" s="137">
        <f t="shared" si="107"/>
        <v>977.8</v>
      </c>
      <c r="I526" s="137">
        <f t="shared" si="107"/>
        <v>481.2</v>
      </c>
      <c r="J526" s="137">
        <f t="shared" si="102"/>
        <v>49.21251789732052</v>
      </c>
      <c r="K526" s="137">
        <f t="shared" si="103"/>
        <v>496.59999999999997</v>
      </c>
    </row>
    <row r="527" spans="2:11" ht="12.75">
      <c r="B527" s="40" t="s">
        <v>409</v>
      </c>
      <c r="C527" s="51">
        <v>1000</v>
      </c>
      <c r="D527" s="51">
        <v>1004</v>
      </c>
      <c r="E527" s="51" t="s">
        <v>553</v>
      </c>
      <c r="F527" s="49" t="s">
        <v>81</v>
      </c>
      <c r="G527" s="49">
        <v>3</v>
      </c>
      <c r="H527" s="137">
        <v>977.8</v>
      </c>
      <c r="I527" s="137">
        <v>481.2</v>
      </c>
      <c r="J527" s="137">
        <f t="shared" si="102"/>
        <v>49.21251789732052</v>
      </c>
      <c r="K527" s="137">
        <f t="shared" si="103"/>
        <v>496.59999999999997</v>
      </c>
    </row>
    <row r="528" spans="2:11" ht="63.75">
      <c r="B528" s="50" t="s">
        <v>595</v>
      </c>
      <c r="C528" s="51">
        <v>1000</v>
      </c>
      <c r="D528" s="51">
        <v>1004</v>
      </c>
      <c r="E528" s="51" t="s">
        <v>554</v>
      </c>
      <c r="F528" s="48"/>
      <c r="G528" s="48"/>
      <c r="H528" s="137">
        <f aca="true" t="shared" si="108" ref="H528:I530">H529</f>
        <v>10.8</v>
      </c>
      <c r="I528" s="137">
        <f t="shared" si="108"/>
        <v>3</v>
      </c>
      <c r="J528" s="137">
        <f t="shared" si="102"/>
        <v>27.777777777777775</v>
      </c>
      <c r="K528" s="137">
        <f t="shared" si="103"/>
        <v>7.800000000000001</v>
      </c>
    </row>
    <row r="529" spans="2:11" ht="12.75">
      <c r="B529" s="40" t="s">
        <v>511</v>
      </c>
      <c r="C529" s="51">
        <v>1000</v>
      </c>
      <c r="D529" s="51">
        <v>1004</v>
      </c>
      <c r="E529" s="51" t="s">
        <v>554</v>
      </c>
      <c r="F529" s="49" t="s">
        <v>548</v>
      </c>
      <c r="G529" s="49"/>
      <c r="H529" s="137">
        <f t="shared" si="108"/>
        <v>10.8</v>
      </c>
      <c r="I529" s="137">
        <f t="shared" si="108"/>
        <v>3</v>
      </c>
      <c r="J529" s="137">
        <f t="shared" si="102"/>
        <v>27.777777777777775</v>
      </c>
      <c r="K529" s="137">
        <f t="shared" si="103"/>
        <v>7.800000000000001</v>
      </c>
    </row>
    <row r="530" spans="2:11" ht="12.75">
      <c r="B530" s="40" t="s">
        <v>82</v>
      </c>
      <c r="C530" s="51">
        <v>1000</v>
      </c>
      <c r="D530" s="51">
        <v>1004</v>
      </c>
      <c r="E530" s="51" t="s">
        <v>554</v>
      </c>
      <c r="F530" s="49" t="s">
        <v>81</v>
      </c>
      <c r="G530" s="49"/>
      <c r="H530" s="137">
        <f t="shared" si="108"/>
        <v>10.8</v>
      </c>
      <c r="I530" s="137">
        <f t="shared" si="108"/>
        <v>3</v>
      </c>
      <c r="J530" s="137">
        <f t="shared" si="102"/>
        <v>27.777777777777775</v>
      </c>
      <c r="K530" s="137">
        <f t="shared" si="103"/>
        <v>7.800000000000001</v>
      </c>
    </row>
    <row r="531" spans="2:11" ht="12.75">
      <c r="B531" s="40" t="s">
        <v>409</v>
      </c>
      <c r="C531" s="51">
        <v>1000</v>
      </c>
      <c r="D531" s="51">
        <v>1004</v>
      </c>
      <c r="E531" s="51" t="s">
        <v>554</v>
      </c>
      <c r="F531" s="49" t="s">
        <v>81</v>
      </c>
      <c r="G531" s="49">
        <v>3</v>
      </c>
      <c r="H531" s="137">
        <v>10.8</v>
      </c>
      <c r="I531" s="137">
        <v>3</v>
      </c>
      <c r="J531" s="137">
        <f t="shared" si="102"/>
        <v>27.777777777777775</v>
      </c>
      <c r="K531" s="137">
        <f t="shared" si="103"/>
        <v>7.800000000000001</v>
      </c>
    </row>
    <row r="532" spans="2:11" ht="25.5">
      <c r="B532" s="50" t="s">
        <v>596</v>
      </c>
      <c r="C532" s="51">
        <v>1000</v>
      </c>
      <c r="D532" s="51">
        <v>1004</v>
      </c>
      <c r="E532" s="51" t="s">
        <v>555</v>
      </c>
      <c r="F532" s="48"/>
      <c r="G532" s="48"/>
      <c r="H532" s="137">
        <f>H533</f>
        <v>3719.5</v>
      </c>
      <c r="I532" s="137">
        <f>I533</f>
        <v>2154.6</v>
      </c>
      <c r="J532" s="137">
        <f t="shared" si="102"/>
        <v>57.92714074472375</v>
      </c>
      <c r="K532" s="137">
        <f t="shared" si="103"/>
        <v>1564.9</v>
      </c>
    </row>
    <row r="533" spans="2:11" ht="12.75">
      <c r="B533" s="40" t="s">
        <v>511</v>
      </c>
      <c r="C533" s="51">
        <v>1000</v>
      </c>
      <c r="D533" s="51">
        <v>1004</v>
      </c>
      <c r="E533" s="51" t="s">
        <v>555</v>
      </c>
      <c r="F533" s="49" t="s">
        <v>548</v>
      </c>
      <c r="G533" s="49"/>
      <c r="H533" s="137">
        <f>H534+H536</f>
        <v>3719.5</v>
      </c>
      <c r="I533" s="137">
        <f>I534+I536</f>
        <v>2154.6</v>
      </c>
      <c r="J533" s="137">
        <f t="shared" si="102"/>
        <v>57.92714074472375</v>
      </c>
      <c r="K533" s="137">
        <f t="shared" si="103"/>
        <v>1564.9</v>
      </c>
    </row>
    <row r="534" spans="2:11" ht="12.75">
      <c r="B534" s="40" t="s">
        <v>306</v>
      </c>
      <c r="C534" s="51">
        <v>1000</v>
      </c>
      <c r="D534" s="51">
        <v>1004</v>
      </c>
      <c r="E534" s="51" t="s">
        <v>555</v>
      </c>
      <c r="F534" s="49" t="s">
        <v>573</v>
      </c>
      <c r="G534" s="49"/>
      <c r="H534" s="137">
        <f>H535</f>
        <v>2480.2</v>
      </c>
      <c r="I534" s="137">
        <f>I535</f>
        <v>1486.7</v>
      </c>
      <c r="J534" s="137">
        <f t="shared" si="102"/>
        <v>59.942746552697365</v>
      </c>
      <c r="K534" s="137">
        <f t="shared" si="103"/>
        <v>993.4999999999998</v>
      </c>
    </row>
    <row r="535" spans="2:11" ht="12.75">
      <c r="B535" s="40" t="s">
        <v>409</v>
      </c>
      <c r="C535" s="51">
        <v>1000</v>
      </c>
      <c r="D535" s="51">
        <v>1004</v>
      </c>
      <c r="E535" s="51" t="s">
        <v>555</v>
      </c>
      <c r="F535" s="49" t="s">
        <v>573</v>
      </c>
      <c r="G535" s="49">
        <v>3</v>
      </c>
      <c r="H535" s="137">
        <v>2480.2</v>
      </c>
      <c r="I535" s="137">
        <v>1486.7</v>
      </c>
      <c r="J535" s="137">
        <f t="shared" si="102"/>
        <v>59.942746552697365</v>
      </c>
      <c r="K535" s="137">
        <f t="shared" si="103"/>
        <v>993.4999999999998</v>
      </c>
    </row>
    <row r="536" spans="2:11" ht="12.75">
      <c r="B536" s="40" t="s">
        <v>82</v>
      </c>
      <c r="C536" s="51">
        <v>1000</v>
      </c>
      <c r="D536" s="51">
        <v>1004</v>
      </c>
      <c r="E536" s="51" t="s">
        <v>555</v>
      </c>
      <c r="F536" s="49" t="s">
        <v>81</v>
      </c>
      <c r="G536" s="49"/>
      <c r="H536" s="137">
        <f>H537</f>
        <v>1239.3</v>
      </c>
      <c r="I536" s="137">
        <f>I537</f>
        <v>667.9</v>
      </c>
      <c r="J536" s="137">
        <f t="shared" si="102"/>
        <v>53.89332687807633</v>
      </c>
      <c r="K536" s="137">
        <f t="shared" si="103"/>
        <v>571.4</v>
      </c>
    </row>
    <row r="537" spans="2:11" ht="12.75">
      <c r="B537" s="40" t="s">
        <v>409</v>
      </c>
      <c r="C537" s="51">
        <v>1000</v>
      </c>
      <c r="D537" s="51">
        <v>1004</v>
      </c>
      <c r="E537" s="51" t="s">
        <v>555</v>
      </c>
      <c r="F537" s="49" t="s">
        <v>81</v>
      </c>
      <c r="G537" s="49">
        <v>3</v>
      </c>
      <c r="H537" s="137">
        <v>1239.3</v>
      </c>
      <c r="I537" s="137">
        <v>667.9</v>
      </c>
      <c r="J537" s="137">
        <f t="shared" si="102"/>
        <v>53.89332687807633</v>
      </c>
      <c r="K537" s="137">
        <f t="shared" si="103"/>
        <v>571.4</v>
      </c>
    </row>
    <row r="538" spans="2:11" ht="38.25">
      <c r="B538" s="50" t="s">
        <v>597</v>
      </c>
      <c r="C538" s="51">
        <v>1000</v>
      </c>
      <c r="D538" s="51">
        <v>1004</v>
      </c>
      <c r="E538" s="51" t="s">
        <v>556</v>
      </c>
      <c r="F538" s="49"/>
      <c r="G538" s="49"/>
      <c r="H538" s="137">
        <f aca="true" t="shared" si="109" ref="H538:I540">H539</f>
        <v>50</v>
      </c>
      <c r="I538" s="137">
        <f t="shared" si="109"/>
        <v>0</v>
      </c>
      <c r="J538" s="137">
        <f t="shared" si="102"/>
        <v>0</v>
      </c>
      <c r="K538" s="137">
        <f t="shared" si="103"/>
        <v>50</v>
      </c>
    </row>
    <row r="539" spans="2:11" ht="12.75">
      <c r="B539" s="40" t="s">
        <v>511</v>
      </c>
      <c r="C539" s="51">
        <v>1000</v>
      </c>
      <c r="D539" s="51">
        <v>1004</v>
      </c>
      <c r="E539" s="51" t="s">
        <v>556</v>
      </c>
      <c r="F539" s="49" t="s">
        <v>548</v>
      </c>
      <c r="G539" s="49"/>
      <c r="H539" s="137">
        <f t="shared" si="109"/>
        <v>50</v>
      </c>
      <c r="I539" s="137">
        <f t="shared" si="109"/>
        <v>0</v>
      </c>
      <c r="J539" s="137">
        <f t="shared" si="102"/>
        <v>0</v>
      </c>
      <c r="K539" s="137">
        <f t="shared" si="103"/>
        <v>50</v>
      </c>
    </row>
    <row r="540" spans="2:11" ht="12.75">
      <c r="B540" s="40" t="s">
        <v>306</v>
      </c>
      <c r="C540" s="51">
        <v>1000</v>
      </c>
      <c r="D540" s="51">
        <v>1004</v>
      </c>
      <c r="E540" s="51" t="s">
        <v>556</v>
      </c>
      <c r="F540" s="49" t="s">
        <v>573</v>
      </c>
      <c r="G540" s="49"/>
      <c r="H540" s="137">
        <f t="shared" si="109"/>
        <v>50</v>
      </c>
      <c r="I540" s="137">
        <f t="shared" si="109"/>
        <v>0</v>
      </c>
      <c r="J540" s="137">
        <f t="shared" si="102"/>
        <v>0</v>
      </c>
      <c r="K540" s="137">
        <f t="shared" si="103"/>
        <v>50</v>
      </c>
    </row>
    <row r="541" spans="2:11" ht="12.75">
      <c r="B541" s="40" t="s">
        <v>409</v>
      </c>
      <c r="C541" s="51">
        <v>1000</v>
      </c>
      <c r="D541" s="51">
        <v>1004</v>
      </c>
      <c r="E541" s="51" t="s">
        <v>556</v>
      </c>
      <c r="F541" s="49" t="s">
        <v>573</v>
      </c>
      <c r="G541" s="49">
        <v>3</v>
      </c>
      <c r="H541" s="137">
        <v>50</v>
      </c>
      <c r="I541" s="137">
        <v>0</v>
      </c>
      <c r="J541" s="137">
        <f t="shared" si="102"/>
        <v>0</v>
      </c>
      <c r="K541" s="137">
        <f t="shared" si="103"/>
        <v>50</v>
      </c>
    </row>
    <row r="542" spans="2:11" ht="38.25">
      <c r="B542" s="67" t="s">
        <v>260</v>
      </c>
      <c r="C542" s="51">
        <v>1000</v>
      </c>
      <c r="D542" s="51">
        <v>1004</v>
      </c>
      <c r="E542" s="68" t="s">
        <v>261</v>
      </c>
      <c r="F542" s="49"/>
      <c r="G542" s="49"/>
      <c r="H542" s="137">
        <f aca="true" t="shared" si="110" ref="H542:I544">H543</f>
        <v>5252.2</v>
      </c>
      <c r="I542" s="137">
        <f t="shared" si="110"/>
        <v>3410</v>
      </c>
      <c r="J542" s="137">
        <f>I542/H542*100</f>
        <v>64.92517421271087</v>
      </c>
      <c r="K542" s="137">
        <f>H542-I542</f>
        <v>1842.1999999999998</v>
      </c>
    </row>
    <row r="543" spans="2:11" ht="25.5">
      <c r="B543" s="50" t="s">
        <v>495</v>
      </c>
      <c r="C543" s="51">
        <v>1000</v>
      </c>
      <c r="D543" s="51">
        <v>1004</v>
      </c>
      <c r="E543" s="68" t="s">
        <v>261</v>
      </c>
      <c r="F543" s="49" t="s">
        <v>493</v>
      </c>
      <c r="G543" s="49"/>
      <c r="H543" s="137">
        <f t="shared" si="110"/>
        <v>5252.2</v>
      </c>
      <c r="I543" s="137">
        <f t="shared" si="110"/>
        <v>3410</v>
      </c>
      <c r="J543" s="137">
        <f>I543/H543*100</f>
        <v>64.92517421271087</v>
      </c>
      <c r="K543" s="137">
        <f>H543-I543</f>
        <v>1842.1999999999998</v>
      </c>
    </row>
    <row r="544" spans="2:11" ht="25.5">
      <c r="B544" s="50" t="s">
        <v>496</v>
      </c>
      <c r="C544" s="51">
        <v>1000</v>
      </c>
      <c r="D544" s="51">
        <v>1004</v>
      </c>
      <c r="E544" s="68" t="s">
        <v>261</v>
      </c>
      <c r="F544" s="49" t="s">
        <v>494</v>
      </c>
      <c r="G544" s="49"/>
      <c r="H544" s="137">
        <f t="shared" si="110"/>
        <v>5252.2</v>
      </c>
      <c r="I544" s="137">
        <f t="shared" si="110"/>
        <v>3410</v>
      </c>
      <c r="J544" s="137">
        <f>I544/H544*100</f>
        <v>64.92517421271087</v>
      </c>
      <c r="K544" s="137">
        <f>H544-I544</f>
        <v>1842.1999999999998</v>
      </c>
    </row>
    <row r="545" spans="2:11" ht="12.75">
      <c r="B545" s="50" t="s">
        <v>409</v>
      </c>
      <c r="C545" s="51">
        <v>1000</v>
      </c>
      <c r="D545" s="51">
        <v>1004</v>
      </c>
      <c r="E545" s="68" t="s">
        <v>261</v>
      </c>
      <c r="F545" s="49" t="s">
        <v>494</v>
      </c>
      <c r="G545" s="49" t="s">
        <v>311</v>
      </c>
      <c r="H545" s="137">
        <v>5252.2</v>
      </c>
      <c r="I545" s="137">
        <v>3410</v>
      </c>
      <c r="J545" s="137">
        <f>I545/H545*100</f>
        <v>64.92517421271087</v>
      </c>
      <c r="K545" s="137">
        <f>H545-I545</f>
        <v>1842.1999999999998</v>
      </c>
    </row>
    <row r="546" spans="2:11" ht="25.5">
      <c r="B546" s="40" t="s">
        <v>345</v>
      </c>
      <c r="C546" s="51">
        <v>1000</v>
      </c>
      <c r="D546" s="51">
        <v>1004</v>
      </c>
      <c r="E546" s="68" t="s">
        <v>346</v>
      </c>
      <c r="F546" s="49"/>
      <c r="G546" s="49"/>
      <c r="H546" s="137">
        <f aca="true" t="shared" si="111" ref="H546:I550">H547</f>
        <v>66.8</v>
      </c>
      <c r="I546" s="137">
        <f t="shared" si="111"/>
        <v>0</v>
      </c>
      <c r="J546" s="137">
        <f t="shared" si="102"/>
        <v>0</v>
      </c>
      <c r="K546" s="137">
        <f t="shared" si="103"/>
        <v>66.8</v>
      </c>
    </row>
    <row r="547" spans="2:11" ht="38.25">
      <c r="B547" s="40" t="s">
        <v>347</v>
      </c>
      <c r="C547" s="51">
        <v>1000</v>
      </c>
      <c r="D547" s="51">
        <v>1004</v>
      </c>
      <c r="E547" s="68" t="s">
        <v>348</v>
      </c>
      <c r="F547" s="49"/>
      <c r="G547" s="49"/>
      <c r="H547" s="137">
        <f t="shared" si="111"/>
        <v>66.8</v>
      </c>
      <c r="I547" s="137">
        <f t="shared" si="111"/>
        <v>0</v>
      </c>
      <c r="J547" s="137">
        <f t="shared" si="102"/>
        <v>0</v>
      </c>
      <c r="K547" s="137">
        <f t="shared" si="103"/>
        <v>66.8</v>
      </c>
    </row>
    <row r="548" spans="2:11" ht="63.75">
      <c r="B548" s="40" t="s">
        <v>19</v>
      </c>
      <c r="C548" s="51">
        <v>1000</v>
      </c>
      <c r="D548" s="51">
        <v>1004</v>
      </c>
      <c r="E548" s="51" t="s">
        <v>7</v>
      </c>
      <c r="F548" s="49"/>
      <c r="G548" s="49"/>
      <c r="H548" s="137">
        <f t="shared" si="111"/>
        <v>66.8</v>
      </c>
      <c r="I548" s="137">
        <f t="shared" si="111"/>
        <v>0</v>
      </c>
      <c r="J548" s="137">
        <f t="shared" si="102"/>
        <v>0</v>
      </c>
      <c r="K548" s="137">
        <f t="shared" si="103"/>
        <v>66.8</v>
      </c>
    </row>
    <row r="549" spans="2:11" ht="25.5">
      <c r="B549" s="40" t="s">
        <v>473</v>
      </c>
      <c r="C549" s="51">
        <v>1000</v>
      </c>
      <c r="D549" s="51">
        <v>1004</v>
      </c>
      <c r="E549" s="51" t="s">
        <v>7</v>
      </c>
      <c r="F549" s="49" t="s">
        <v>474</v>
      </c>
      <c r="G549" s="48"/>
      <c r="H549" s="137">
        <f t="shared" si="111"/>
        <v>66.8</v>
      </c>
      <c r="I549" s="137">
        <f t="shared" si="111"/>
        <v>0</v>
      </c>
      <c r="J549" s="137">
        <f t="shared" si="102"/>
        <v>0</v>
      </c>
      <c r="K549" s="137">
        <f t="shared" si="103"/>
        <v>66.8</v>
      </c>
    </row>
    <row r="550" spans="2:11" ht="12.75">
      <c r="B550" s="40" t="s">
        <v>570</v>
      </c>
      <c r="C550" s="51">
        <v>1000</v>
      </c>
      <c r="D550" s="51">
        <v>1004</v>
      </c>
      <c r="E550" s="51" t="s">
        <v>7</v>
      </c>
      <c r="F550" s="49" t="s">
        <v>571</v>
      </c>
      <c r="G550" s="48"/>
      <c r="H550" s="137">
        <f t="shared" si="111"/>
        <v>66.8</v>
      </c>
      <c r="I550" s="137">
        <f t="shared" si="111"/>
        <v>0</v>
      </c>
      <c r="J550" s="137">
        <f t="shared" si="102"/>
        <v>0</v>
      </c>
      <c r="K550" s="137">
        <f t="shared" si="103"/>
        <v>66.8</v>
      </c>
    </row>
    <row r="551" spans="2:11" ht="12.75">
      <c r="B551" s="40" t="s">
        <v>409</v>
      </c>
      <c r="C551" s="51">
        <v>1000</v>
      </c>
      <c r="D551" s="51">
        <v>1004</v>
      </c>
      <c r="E551" s="51" t="s">
        <v>7</v>
      </c>
      <c r="F551" s="49" t="s">
        <v>571</v>
      </c>
      <c r="G551" s="49">
        <v>3</v>
      </c>
      <c r="H551" s="137">
        <v>66.8</v>
      </c>
      <c r="I551" s="137">
        <v>0</v>
      </c>
      <c r="J551" s="137">
        <f t="shared" si="102"/>
        <v>0</v>
      </c>
      <c r="K551" s="137">
        <f t="shared" si="103"/>
        <v>66.8</v>
      </c>
    </row>
    <row r="552" spans="2:11" ht="12.75">
      <c r="B552" s="40" t="s">
        <v>358</v>
      </c>
      <c r="C552" s="49" t="s">
        <v>401</v>
      </c>
      <c r="D552" s="49" t="s">
        <v>405</v>
      </c>
      <c r="E552" s="49"/>
      <c r="F552" s="49"/>
      <c r="G552" s="49"/>
      <c r="H552" s="137">
        <f>H553</f>
        <v>910.8</v>
      </c>
      <c r="I552" s="137">
        <f>I553</f>
        <v>574.8000000000001</v>
      </c>
      <c r="J552" s="137">
        <f t="shared" si="102"/>
        <v>63.10935441370225</v>
      </c>
      <c r="K552" s="137">
        <f t="shared" si="103"/>
        <v>335.9999999999999</v>
      </c>
    </row>
    <row r="553" spans="2:11" ht="12.75">
      <c r="B553" s="50" t="s">
        <v>422</v>
      </c>
      <c r="C553" s="49" t="s">
        <v>401</v>
      </c>
      <c r="D553" s="49" t="s">
        <v>405</v>
      </c>
      <c r="E553" s="51" t="s">
        <v>423</v>
      </c>
      <c r="F553" s="49"/>
      <c r="G553" s="49"/>
      <c r="H553" s="137">
        <f>H554</f>
        <v>910.8</v>
      </c>
      <c r="I553" s="137">
        <f>I554</f>
        <v>574.8000000000001</v>
      </c>
      <c r="J553" s="137">
        <f t="shared" si="102"/>
        <v>63.10935441370225</v>
      </c>
      <c r="K553" s="137">
        <f t="shared" si="103"/>
        <v>335.9999999999999</v>
      </c>
    </row>
    <row r="554" spans="2:11" ht="25.5">
      <c r="B554" s="40" t="s">
        <v>598</v>
      </c>
      <c r="C554" s="49" t="s">
        <v>401</v>
      </c>
      <c r="D554" s="49" t="s">
        <v>405</v>
      </c>
      <c r="E554" s="49" t="s">
        <v>557</v>
      </c>
      <c r="F554" s="49"/>
      <c r="G554" s="49"/>
      <c r="H554" s="137">
        <f>H555+H559</f>
        <v>910.8</v>
      </c>
      <c r="I554" s="137">
        <f>I555+I559</f>
        <v>574.8000000000001</v>
      </c>
      <c r="J554" s="137">
        <f t="shared" si="102"/>
        <v>63.10935441370225</v>
      </c>
      <c r="K554" s="137">
        <f t="shared" si="103"/>
        <v>335.9999999999999</v>
      </c>
    </row>
    <row r="555" spans="2:11" ht="38.25">
      <c r="B555" s="40" t="s">
        <v>425</v>
      </c>
      <c r="C555" s="49" t="s">
        <v>401</v>
      </c>
      <c r="D555" s="49" t="s">
        <v>405</v>
      </c>
      <c r="E555" s="49" t="s">
        <v>557</v>
      </c>
      <c r="F555" s="49" t="s">
        <v>120</v>
      </c>
      <c r="G555" s="49"/>
      <c r="H555" s="137">
        <f>H556</f>
        <v>698.9</v>
      </c>
      <c r="I555" s="137">
        <f>I556</f>
        <v>548.1</v>
      </c>
      <c r="J555" s="137">
        <f t="shared" si="102"/>
        <v>78.42323651452283</v>
      </c>
      <c r="K555" s="137">
        <f t="shared" si="103"/>
        <v>150.79999999999995</v>
      </c>
    </row>
    <row r="556" spans="2:11" ht="12.75">
      <c r="B556" s="40" t="s">
        <v>426</v>
      </c>
      <c r="C556" s="49" t="s">
        <v>401</v>
      </c>
      <c r="D556" s="49" t="s">
        <v>405</v>
      </c>
      <c r="E556" s="49" t="s">
        <v>557</v>
      </c>
      <c r="F556" s="49" t="s">
        <v>427</v>
      </c>
      <c r="G556" s="49"/>
      <c r="H556" s="137">
        <f>H557+H558</f>
        <v>698.9</v>
      </c>
      <c r="I556" s="137">
        <f>I557+I558</f>
        <v>548.1</v>
      </c>
      <c r="J556" s="137">
        <f t="shared" si="102"/>
        <v>78.42323651452283</v>
      </c>
      <c r="K556" s="137">
        <f t="shared" si="103"/>
        <v>150.79999999999995</v>
      </c>
    </row>
    <row r="557" spans="2:11" ht="12.75">
      <c r="B557" s="40" t="s">
        <v>421</v>
      </c>
      <c r="C557" s="49" t="s">
        <v>401</v>
      </c>
      <c r="D557" s="49" t="s">
        <v>405</v>
      </c>
      <c r="E557" s="49" t="s">
        <v>557</v>
      </c>
      <c r="F557" s="49" t="s">
        <v>427</v>
      </c>
      <c r="G557" s="49" t="s">
        <v>414</v>
      </c>
      <c r="H557" s="137">
        <v>46.9</v>
      </c>
      <c r="I557" s="137">
        <v>28.6</v>
      </c>
      <c r="J557" s="137">
        <f t="shared" si="102"/>
        <v>60.98081023454158</v>
      </c>
      <c r="K557" s="137">
        <f t="shared" si="103"/>
        <v>18.299999999999997</v>
      </c>
    </row>
    <row r="558" spans="2:11" ht="12.75">
      <c r="B558" s="40" t="s">
        <v>409</v>
      </c>
      <c r="C558" s="49" t="s">
        <v>401</v>
      </c>
      <c r="D558" s="49" t="s">
        <v>405</v>
      </c>
      <c r="E558" s="49" t="s">
        <v>557</v>
      </c>
      <c r="F558" s="49" t="s">
        <v>427</v>
      </c>
      <c r="G558" s="49">
        <v>3</v>
      </c>
      <c r="H558" s="137">
        <v>652</v>
      </c>
      <c r="I558" s="137">
        <v>519.5</v>
      </c>
      <c r="J558" s="137">
        <f t="shared" si="102"/>
        <v>79.67791411042946</v>
      </c>
      <c r="K558" s="137">
        <f t="shared" si="103"/>
        <v>132.5</v>
      </c>
    </row>
    <row r="559" spans="2:11" ht="12.75">
      <c r="B559" s="50" t="s">
        <v>432</v>
      </c>
      <c r="C559" s="49" t="s">
        <v>401</v>
      </c>
      <c r="D559" s="49" t="s">
        <v>405</v>
      </c>
      <c r="E559" s="49" t="s">
        <v>557</v>
      </c>
      <c r="F559" s="49" t="s">
        <v>433</v>
      </c>
      <c r="G559" s="49"/>
      <c r="H559" s="137">
        <f>H560</f>
        <v>211.9</v>
      </c>
      <c r="I559" s="137">
        <f>I560</f>
        <v>26.7</v>
      </c>
      <c r="J559" s="137">
        <f t="shared" si="102"/>
        <v>12.600283152430391</v>
      </c>
      <c r="K559" s="137">
        <f t="shared" si="103"/>
        <v>185.20000000000002</v>
      </c>
    </row>
    <row r="560" spans="2:11" ht="12.75">
      <c r="B560" s="50" t="s">
        <v>434</v>
      </c>
      <c r="C560" s="49" t="s">
        <v>401</v>
      </c>
      <c r="D560" s="49" t="s">
        <v>405</v>
      </c>
      <c r="E560" s="49" t="s">
        <v>557</v>
      </c>
      <c r="F560" s="49" t="s">
        <v>435</v>
      </c>
      <c r="G560" s="49"/>
      <c r="H560" s="137">
        <f>H561</f>
        <v>211.9</v>
      </c>
      <c r="I560" s="137">
        <f>I561</f>
        <v>26.7</v>
      </c>
      <c r="J560" s="137">
        <f t="shared" si="102"/>
        <v>12.600283152430391</v>
      </c>
      <c r="K560" s="137">
        <f t="shared" si="103"/>
        <v>185.20000000000002</v>
      </c>
    </row>
    <row r="561" spans="2:11" ht="12.75">
      <c r="B561" s="40" t="s">
        <v>409</v>
      </c>
      <c r="C561" s="49" t="s">
        <v>401</v>
      </c>
      <c r="D561" s="49" t="s">
        <v>405</v>
      </c>
      <c r="E561" s="49" t="s">
        <v>557</v>
      </c>
      <c r="F561" s="49" t="s">
        <v>435</v>
      </c>
      <c r="G561" s="49">
        <v>3</v>
      </c>
      <c r="H561" s="137">
        <v>211.9</v>
      </c>
      <c r="I561" s="137">
        <v>26.7</v>
      </c>
      <c r="J561" s="137">
        <f t="shared" si="102"/>
        <v>12.600283152430391</v>
      </c>
      <c r="K561" s="137">
        <f t="shared" si="103"/>
        <v>185.20000000000002</v>
      </c>
    </row>
    <row r="562" spans="2:11" ht="12.75">
      <c r="B562" s="47" t="s">
        <v>27</v>
      </c>
      <c r="C562" s="48" t="s">
        <v>406</v>
      </c>
      <c r="D562" s="48"/>
      <c r="E562" s="48"/>
      <c r="F562" s="48"/>
      <c r="G562" s="48"/>
      <c r="H562" s="142">
        <f>H564</f>
        <v>106</v>
      </c>
      <c r="I562" s="142">
        <f>I564</f>
        <v>66.6</v>
      </c>
      <c r="J562" s="142">
        <f t="shared" si="102"/>
        <v>62.83018867924528</v>
      </c>
      <c r="K562" s="142">
        <f t="shared" si="103"/>
        <v>39.400000000000006</v>
      </c>
    </row>
    <row r="563" spans="2:11" ht="12.75">
      <c r="B563" s="46" t="s">
        <v>421</v>
      </c>
      <c r="C563" s="45"/>
      <c r="D563" s="45"/>
      <c r="E563" s="45"/>
      <c r="F563" s="45"/>
      <c r="G563" s="45">
        <v>2</v>
      </c>
      <c r="H563" s="142">
        <f>H569</f>
        <v>106</v>
      </c>
      <c r="I563" s="142">
        <f>I569</f>
        <v>66.6</v>
      </c>
      <c r="J563" s="142">
        <f t="shared" si="102"/>
        <v>62.83018867924528</v>
      </c>
      <c r="K563" s="142">
        <f t="shared" si="103"/>
        <v>39.400000000000006</v>
      </c>
    </row>
    <row r="564" spans="2:11" ht="12.75">
      <c r="B564" s="40" t="s">
        <v>183</v>
      </c>
      <c r="C564" s="49" t="s">
        <v>406</v>
      </c>
      <c r="D564" s="49" t="s">
        <v>182</v>
      </c>
      <c r="E564" s="49"/>
      <c r="F564" s="49"/>
      <c r="G564" s="49"/>
      <c r="H564" s="137">
        <f aca="true" t="shared" si="112" ref="H564:I568">H565</f>
        <v>106</v>
      </c>
      <c r="I564" s="137">
        <f t="shared" si="112"/>
        <v>66.6</v>
      </c>
      <c r="J564" s="137">
        <f t="shared" si="102"/>
        <v>62.83018867924528</v>
      </c>
      <c r="K564" s="137">
        <f t="shared" si="103"/>
        <v>39.400000000000006</v>
      </c>
    </row>
    <row r="565" spans="2:11" ht="25.5">
      <c r="B565" s="40" t="s">
        <v>8</v>
      </c>
      <c r="C565" s="49" t="s">
        <v>406</v>
      </c>
      <c r="D565" s="49" t="s">
        <v>182</v>
      </c>
      <c r="E565" s="49" t="s">
        <v>558</v>
      </c>
      <c r="F565" s="49"/>
      <c r="G565" s="49"/>
      <c r="H565" s="137">
        <f t="shared" si="112"/>
        <v>106</v>
      </c>
      <c r="I565" s="137">
        <f t="shared" si="112"/>
        <v>66.6</v>
      </c>
      <c r="J565" s="137">
        <f t="shared" si="102"/>
        <v>62.83018867924528</v>
      </c>
      <c r="K565" s="137">
        <f t="shared" si="103"/>
        <v>39.400000000000006</v>
      </c>
    </row>
    <row r="566" spans="2:11" ht="25.5">
      <c r="B566" s="50" t="s">
        <v>9</v>
      </c>
      <c r="C566" s="49" t="s">
        <v>406</v>
      </c>
      <c r="D566" s="49" t="s">
        <v>182</v>
      </c>
      <c r="E566" s="49" t="s">
        <v>559</v>
      </c>
      <c r="F566" s="52"/>
      <c r="G566" s="49"/>
      <c r="H566" s="137">
        <f t="shared" si="112"/>
        <v>106</v>
      </c>
      <c r="I566" s="137">
        <f t="shared" si="112"/>
        <v>66.6</v>
      </c>
      <c r="J566" s="137">
        <f t="shared" si="102"/>
        <v>62.83018867924528</v>
      </c>
      <c r="K566" s="137">
        <f t="shared" si="103"/>
        <v>39.400000000000006</v>
      </c>
    </row>
    <row r="567" spans="2:11" ht="12.75">
      <c r="B567" s="50" t="s">
        <v>432</v>
      </c>
      <c r="C567" s="49" t="s">
        <v>406</v>
      </c>
      <c r="D567" s="49" t="s">
        <v>182</v>
      </c>
      <c r="E567" s="49" t="s">
        <v>559</v>
      </c>
      <c r="F567" s="49" t="s">
        <v>433</v>
      </c>
      <c r="G567" s="49"/>
      <c r="H567" s="137">
        <f t="shared" si="112"/>
        <v>106</v>
      </c>
      <c r="I567" s="137">
        <f t="shared" si="112"/>
        <v>66.6</v>
      </c>
      <c r="J567" s="137">
        <f t="shared" si="102"/>
        <v>62.83018867924528</v>
      </c>
      <c r="K567" s="137">
        <f t="shared" si="103"/>
        <v>39.400000000000006</v>
      </c>
    </row>
    <row r="568" spans="2:11" ht="12.75">
      <c r="B568" s="50" t="s">
        <v>434</v>
      </c>
      <c r="C568" s="49" t="s">
        <v>406</v>
      </c>
      <c r="D568" s="49" t="s">
        <v>182</v>
      </c>
      <c r="E568" s="49" t="s">
        <v>559</v>
      </c>
      <c r="F568" s="49" t="s">
        <v>435</v>
      </c>
      <c r="G568" s="49"/>
      <c r="H568" s="137">
        <f t="shared" si="112"/>
        <v>106</v>
      </c>
      <c r="I568" s="137">
        <f t="shared" si="112"/>
        <v>66.6</v>
      </c>
      <c r="J568" s="137">
        <f t="shared" si="102"/>
        <v>62.83018867924528</v>
      </c>
      <c r="K568" s="137">
        <f t="shared" si="103"/>
        <v>39.400000000000006</v>
      </c>
    </row>
    <row r="569" spans="2:11" ht="12.75">
      <c r="B569" s="40" t="s">
        <v>421</v>
      </c>
      <c r="C569" s="49" t="s">
        <v>406</v>
      </c>
      <c r="D569" s="49" t="s">
        <v>182</v>
      </c>
      <c r="E569" s="49" t="s">
        <v>559</v>
      </c>
      <c r="F569" s="49" t="s">
        <v>435</v>
      </c>
      <c r="G569" s="49">
        <v>2</v>
      </c>
      <c r="H569" s="137">
        <v>106</v>
      </c>
      <c r="I569" s="137">
        <v>66.6</v>
      </c>
      <c r="J569" s="137">
        <f>I569/H569*100</f>
        <v>62.83018867924528</v>
      </c>
      <c r="K569" s="137">
        <f t="shared" si="103"/>
        <v>39.400000000000006</v>
      </c>
    </row>
    <row r="570" spans="2:11" ht="25.5">
      <c r="B570" s="47" t="s">
        <v>371</v>
      </c>
      <c r="C570" s="48" t="s">
        <v>370</v>
      </c>
      <c r="D570" s="48"/>
      <c r="E570" s="48"/>
      <c r="F570" s="48"/>
      <c r="G570" s="48"/>
      <c r="H570" s="142">
        <f>H573+H579</f>
        <v>4313.4</v>
      </c>
      <c r="I570" s="142">
        <f>I573+I579</f>
        <v>2484.5</v>
      </c>
      <c r="J570" s="142">
        <f aca="true" t="shared" si="113" ref="J570:J584">I570/H570*100</f>
        <v>57.59957342235824</v>
      </c>
      <c r="K570" s="142">
        <f aca="true" t="shared" si="114" ref="K570:K584">H570-I570</f>
        <v>1828.8999999999996</v>
      </c>
    </row>
    <row r="571" spans="2:11" ht="12.75">
      <c r="B571" s="46" t="s">
        <v>421</v>
      </c>
      <c r="C571" s="45"/>
      <c r="D571" s="45"/>
      <c r="E571" s="45"/>
      <c r="F571" s="45"/>
      <c r="G571" s="45">
        <v>2</v>
      </c>
      <c r="H571" s="142">
        <f>H584</f>
        <v>1000</v>
      </c>
      <c r="I571" s="142">
        <f>I584</f>
        <v>0</v>
      </c>
      <c r="J571" s="142">
        <f t="shared" si="113"/>
        <v>0</v>
      </c>
      <c r="K571" s="142">
        <f t="shared" si="114"/>
        <v>1000</v>
      </c>
    </row>
    <row r="572" spans="2:11" ht="12.75">
      <c r="B572" s="46" t="s">
        <v>409</v>
      </c>
      <c r="C572" s="45"/>
      <c r="D572" s="45"/>
      <c r="E572" s="45"/>
      <c r="F572" s="45"/>
      <c r="G572" s="45">
        <v>3</v>
      </c>
      <c r="H572" s="142">
        <f>H578</f>
        <v>3313.4</v>
      </c>
      <c r="I572" s="142">
        <f>I578</f>
        <v>2484.5</v>
      </c>
      <c r="J572" s="142">
        <f t="shared" si="113"/>
        <v>74.9834007364037</v>
      </c>
      <c r="K572" s="142">
        <f t="shared" si="114"/>
        <v>828.9000000000001</v>
      </c>
    </row>
    <row r="573" spans="2:11" ht="25.5">
      <c r="B573" s="40" t="s">
        <v>373</v>
      </c>
      <c r="C573" s="49" t="s">
        <v>370</v>
      </c>
      <c r="D573" s="49" t="s">
        <v>372</v>
      </c>
      <c r="E573" s="49"/>
      <c r="F573" s="49"/>
      <c r="G573" s="49"/>
      <c r="H573" s="137">
        <f aca="true" t="shared" si="115" ref="H573:I577">H574</f>
        <v>3313.4</v>
      </c>
      <c r="I573" s="137">
        <f t="shared" si="115"/>
        <v>2484.5</v>
      </c>
      <c r="J573" s="137">
        <f t="shared" si="113"/>
        <v>74.9834007364037</v>
      </c>
      <c r="K573" s="137">
        <f t="shared" si="114"/>
        <v>828.9000000000001</v>
      </c>
    </row>
    <row r="574" spans="2:11" ht="12.75">
      <c r="B574" s="50" t="s">
        <v>422</v>
      </c>
      <c r="C574" s="49" t="s">
        <v>370</v>
      </c>
      <c r="D574" s="49" t="s">
        <v>372</v>
      </c>
      <c r="E574" s="49" t="s">
        <v>423</v>
      </c>
      <c r="F574" s="49"/>
      <c r="G574" s="49"/>
      <c r="H574" s="137">
        <f t="shared" si="115"/>
        <v>3313.4</v>
      </c>
      <c r="I574" s="137">
        <f t="shared" si="115"/>
        <v>2484.5</v>
      </c>
      <c r="J574" s="137">
        <f t="shared" si="113"/>
        <v>74.9834007364037</v>
      </c>
      <c r="K574" s="137">
        <f t="shared" si="114"/>
        <v>828.9000000000001</v>
      </c>
    </row>
    <row r="575" spans="2:11" ht="25.5">
      <c r="B575" s="40" t="s">
        <v>599</v>
      </c>
      <c r="C575" s="49" t="s">
        <v>370</v>
      </c>
      <c r="D575" s="49" t="s">
        <v>372</v>
      </c>
      <c r="E575" s="49" t="s">
        <v>560</v>
      </c>
      <c r="F575" s="49"/>
      <c r="G575" s="49"/>
      <c r="H575" s="137">
        <f t="shared" si="115"/>
        <v>3313.4</v>
      </c>
      <c r="I575" s="137">
        <f t="shared" si="115"/>
        <v>2484.5</v>
      </c>
      <c r="J575" s="137">
        <f t="shared" si="113"/>
        <v>74.9834007364037</v>
      </c>
      <c r="K575" s="137">
        <f t="shared" si="114"/>
        <v>828.9000000000001</v>
      </c>
    </row>
    <row r="576" spans="2:11" ht="12.75">
      <c r="B576" s="74" t="s">
        <v>155</v>
      </c>
      <c r="C576" s="49" t="s">
        <v>370</v>
      </c>
      <c r="D576" s="49" t="s">
        <v>372</v>
      </c>
      <c r="E576" s="49" t="s">
        <v>560</v>
      </c>
      <c r="F576" s="49" t="s">
        <v>466</v>
      </c>
      <c r="G576" s="49"/>
      <c r="H576" s="137">
        <f t="shared" si="115"/>
        <v>3313.4</v>
      </c>
      <c r="I576" s="137">
        <f t="shared" si="115"/>
        <v>2484.5</v>
      </c>
      <c r="J576" s="137">
        <f t="shared" si="113"/>
        <v>74.9834007364037</v>
      </c>
      <c r="K576" s="137">
        <f t="shared" si="114"/>
        <v>828.9000000000001</v>
      </c>
    </row>
    <row r="577" spans="2:11" ht="12.75">
      <c r="B577" s="74" t="s">
        <v>150</v>
      </c>
      <c r="C577" s="49" t="s">
        <v>370</v>
      </c>
      <c r="D577" s="49" t="s">
        <v>372</v>
      </c>
      <c r="E577" s="49" t="s">
        <v>560</v>
      </c>
      <c r="F577" s="49" t="s">
        <v>149</v>
      </c>
      <c r="G577" s="49"/>
      <c r="H577" s="137">
        <f t="shared" si="115"/>
        <v>3313.4</v>
      </c>
      <c r="I577" s="137">
        <f t="shared" si="115"/>
        <v>2484.5</v>
      </c>
      <c r="J577" s="137">
        <f t="shared" si="113"/>
        <v>74.9834007364037</v>
      </c>
      <c r="K577" s="137">
        <f t="shared" si="114"/>
        <v>828.9000000000001</v>
      </c>
    </row>
    <row r="578" spans="2:11" ht="12.75">
      <c r="B578" s="74" t="s">
        <v>409</v>
      </c>
      <c r="C578" s="49" t="s">
        <v>370</v>
      </c>
      <c r="D578" s="49" t="s">
        <v>372</v>
      </c>
      <c r="E578" s="49" t="s">
        <v>560</v>
      </c>
      <c r="F578" s="49" t="s">
        <v>149</v>
      </c>
      <c r="G578" s="49">
        <v>3</v>
      </c>
      <c r="H578" s="137">
        <v>3313.4</v>
      </c>
      <c r="I578" s="137">
        <v>2484.5</v>
      </c>
      <c r="J578" s="137">
        <f t="shared" si="113"/>
        <v>74.9834007364037</v>
      </c>
      <c r="K578" s="137">
        <f t="shared" si="114"/>
        <v>828.9000000000001</v>
      </c>
    </row>
    <row r="579" spans="2:11" ht="12.75">
      <c r="B579" s="40" t="s">
        <v>375</v>
      </c>
      <c r="C579" s="49" t="s">
        <v>370</v>
      </c>
      <c r="D579" s="49" t="s">
        <v>374</v>
      </c>
      <c r="E579" s="49"/>
      <c r="F579" s="49"/>
      <c r="G579" s="49"/>
      <c r="H579" s="137">
        <f aca="true" t="shared" si="116" ref="H579:I583">H580</f>
        <v>1000</v>
      </c>
      <c r="I579" s="137">
        <f t="shared" si="116"/>
        <v>0</v>
      </c>
      <c r="J579" s="137">
        <f t="shared" si="113"/>
        <v>0</v>
      </c>
      <c r="K579" s="137">
        <f t="shared" si="114"/>
        <v>1000</v>
      </c>
    </row>
    <row r="580" spans="2:11" ht="12.75">
      <c r="B580" s="50" t="s">
        <v>422</v>
      </c>
      <c r="C580" s="49" t="s">
        <v>370</v>
      </c>
      <c r="D580" s="49" t="s">
        <v>374</v>
      </c>
      <c r="E580" s="49" t="s">
        <v>423</v>
      </c>
      <c r="F580" s="49"/>
      <c r="G580" s="49"/>
      <c r="H580" s="137">
        <f t="shared" si="116"/>
        <v>1000</v>
      </c>
      <c r="I580" s="137">
        <f t="shared" si="116"/>
        <v>0</v>
      </c>
      <c r="J580" s="137">
        <f t="shared" si="113"/>
        <v>0</v>
      </c>
      <c r="K580" s="137">
        <f t="shared" si="114"/>
        <v>1000</v>
      </c>
    </row>
    <row r="581" spans="2:11" ht="25.5">
      <c r="B581" s="40" t="s">
        <v>600</v>
      </c>
      <c r="C581" s="49" t="s">
        <v>370</v>
      </c>
      <c r="D581" s="49" t="s">
        <v>374</v>
      </c>
      <c r="E581" s="49" t="s">
        <v>561</v>
      </c>
      <c r="F581" s="49"/>
      <c r="G581" s="49"/>
      <c r="H581" s="137">
        <f t="shared" si="116"/>
        <v>1000</v>
      </c>
      <c r="I581" s="137">
        <f t="shared" si="116"/>
        <v>0</v>
      </c>
      <c r="J581" s="137">
        <f t="shared" si="113"/>
        <v>0</v>
      </c>
      <c r="K581" s="137">
        <f t="shared" si="114"/>
        <v>1000</v>
      </c>
    </row>
    <row r="582" spans="2:11" ht="12.75">
      <c r="B582" s="74" t="s">
        <v>155</v>
      </c>
      <c r="C582" s="49" t="s">
        <v>370</v>
      </c>
      <c r="D582" s="49" t="s">
        <v>374</v>
      </c>
      <c r="E582" s="49" t="s">
        <v>561</v>
      </c>
      <c r="F582" s="49" t="s">
        <v>466</v>
      </c>
      <c r="G582" s="49"/>
      <c r="H582" s="137">
        <f t="shared" si="116"/>
        <v>1000</v>
      </c>
      <c r="I582" s="137">
        <f t="shared" si="116"/>
        <v>0</v>
      </c>
      <c r="J582" s="137">
        <f t="shared" si="113"/>
        <v>0</v>
      </c>
      <c r="K582" s="137">
        <f t="shared" si="114"/>
        <v>1000</v>
      </c>
    </row>
    <row r="583" spans="2:11" ht="25.5">
      <c r="B583" s="74" t="s">
        <v>152</v>
      </c>
      <c r="C583" s="49" t="s">
        <v>370</v>
      </c>
      <c r="D583" s="49" t="s">
        <v>374</v>
      </c>
      <c r="E583" s="49" t="s">
        <v>561</v>
      </c>
      <c r="F583" s="49" t="s">
        <v>151</v>
      </c>
      <c r="G583" s="49"/>
      <c r="H583" s="137">
        <f t="shared" si="116"/>
        <v>1000</v>
      </c>
      <c r="I583" s="137">
        <f t="shared" si="116"/>
        <v>0</v>
      </c>
      <c r="J583" s="137">
        <f t="shared" si="113"/>
        <v>0</v>
      </c>
      <c r="K583" s="137">
        <f t="shared" si="114"/>
        <v>1000</v>
      </c>
    </row>
    <row r="584" spans="2:11" ht="12.75">
      <c r="B584" s="74" t="s">
        <v>421</v>
      </c>
      <c r="C584" s="49" t="s">
        <v>370</v>
      </c>
      <c r="D584" s="49" t="s">
        <v>374</v>
      </c>
      <c r="E584" s="49" t="s">
        <v>561</v>
      </c>
      <c r="F584" s="49" t="s">
        <v>151</v>
      </c>
      <c r="G584" s="49">
        <v>2</v>
      </c>
      <c r="H584" s="137">
        <v>1000</v>
      </c>
      <c r="I584" s="137">
        <v>0</v>
      </c>
      <c r="J584" s="137">
        <f t="shared" si="113"/>
        <v>0</v>
      </c>
      <c r="K584" s="137">
        <f t="shared" si="114"/>
        <v>1000</v>
      </c>
    </row>
  </sheetData>
  <sheetProtection/>
  <autoFilter ref="B8:G585"/>
  <mergeCells count="2">
    <mergeCell ref="B7:G7"/>
    <mergeCell ref="B6:K6"/>
  </mergeCells>
  <printOptions/>
  <pageMargins left="0.78" right="0.2" top="0.36" bottom="0.27" header="0.2" footer="0.2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649"/>
  <sheetViews>
    <sheetView workbookViewId="0" topLeftCell="B1">
      <selection activeCell="E32" sqref="E32"/>
    </sheetView>
  </sheetViews>
  <sheetFormatPr defaultColWidth="9.00390625" defaultRowHeight="12.75"/>
  <cols>
    <col min="1" max="1" width="9.125" style="43" customWidth="1"/>
    <col min="2" max="2" width="90.00390625" style="41" customWidth="1"/>
    <col min="3" max="3" width="4.25390625" style="136" customWidth="1"/>
    <col min="4" max="4" width="5.125" style="43" customWidth="1"/>
    <col min="5" max="5" width="5.25390625" style="43" customWidth="1"/>
    <col min="6" max="6" width="10.25390625" style="43" customWidth="1"/>
    <col min="7" max="7" width="7.125" style="43" customWidth="1"/>
    <col min="8" max="8" width="3.375" style="43" customWidth="1"/>
    <col min="9" max="9" width="12.125" style="43" customWidth="1"/>
    <col min="10" max="10" width="11.875" style="43" customWidth="1"/>
    <col min="11" max="11" width="12.75390625" style="43" customWidth="1"/>
    <col min="12" max="12" width="15.25390625" style="43" customWidth="1"/>
    <col min="13" max="16384" width="9.125" style="43" customWidth="1"/>
  </cols>
  <sheetData>
    <row r="2" spans="4:12" ht="12.75">
      <c r="D2" s="64"/>
      <c r="E2" s="64"/>
      <c r="F2" s="64"/>
      <c r="G2" s="64"/>
      <c r="H2" s="64"/>
      <c r="L2" s="42" t="s">
        <v>459</v>
      </c>
    </row>
    <row r="3" spans="3:12" ht="12.75" customHeight="1">
      <c r="C3" s="139"/>
      <c r="E3" s="70"/>
      <c r="F3" s="70"/>
      <c r="G3" s="70"/>
      <c r="H3" s="70"/>
      <c r="L3" s="71" t="s">
        <v>572</v>
      </c>
    </row>
    <row r="4" spans="3:12" ht="12.75" customHeight="1">
      <c r="C4" s="139"/>
      <c r="E4" s="70"/>
      <c r="F4" s="70"/>
      <c r="G4" s="70"/>
      <c r="H4" s="70"/>
      <c r="L4" s="71" t="s">
        <v>250</v>
      </c>
    </row>
    <row r="5" spans="2:8" ht="12.75">
      <c r="B5" s="44"/>
      <c r="C5" s="140"/>
      <c r="D5" s="72"/>
      <c r="E5" s="72"/>
      <c r="F5" s="72"/>
      <c r="G5" s="72"/>
      <c r="H5" s="72"/>
    </row>
    <row r="6" spans="2:12" ht="12.75">
      <c r="B6" s="261" t="s">
        <v>20</v>
      </c>
      <c r="C6" s="261"/>
      <c r="D6" s="261"/>
      <c r="E6" s="261"/>
      <c r="F6" s="261"/>
      <c r="G6" s="261"/>
      <c r="H6" s="261"/>
      <c r="I6" s="261"/>
      <c r="J6" s="261"/>
      <c r="K6" s="261"/>
      <c r="L6" s="261"/>
    </row>
    <row r="7" spans="2:8" ht="12.75">
      <c r="B7" s="260"/>
      <c r="C7" s="260"/>
      <c r="D7" s="260"/>
      <c r="E7" s="260"/>
      <c r="F7" s="260"/>
      <c r="G7" s="260"/>
      <c r="H7" s="260"/>
    </row>
    <row r="8" spans="2:12" ht="39" customHeight="1">
      <c r="B8" s="62" t="s">
        <v>199</v>
      </c>
      <c r="C8" s="51" t="s">
        <v>307</v>
      </c>
      <c r="D8" s="52" t="s">
        <v>419</v>
      </c>
      <c r="E8" s="52" t="s">
        <v>382</v>
      </c>
      <c r="F8" s="52" t="s">
        <v>407</v>
      </c>
      <c r="G8" s="52" t="s">
        <v>359</v>
      </c>
      <c r="H8" s="141" t="s">
        <v>408</v>
      </c>
      <c r="I8" s="73" t="s">
        <v>163</v>
      </c>
      <c r="J8" s="73" t="s">
        <v>587</v>
      </c>
      <c r="K8" s="73" t="s">
        <v>503</v>
      </c>
      <c r="L8" s="73" t="s">
        <v>165</v>
      </c>
    </row>
    <row r="9" spans="2:12" ht="12.75">
      <c r="B9" s="46" t="s">
        <v>420</v>
      </c>
      <c r="C9" s="77"/>
      <c r="D9" s="45"/>
      <c r="E9" s="45"/>
      <c r="F9" s="45"/>
      <c r="G9" s="45"/>
      <c r="H9" s="45"/>
      <c r="I9" s="142">
        <f>I14+I42+I201+I244+I304+I331+I343</f>
        <v>187327.30000000002</v>
      </c>
      <c r="J9" s="142">
        <f>J14+J42+J201+J244+J304+J331+J343</f>
        <v>142430.7</v>
      </c>
      <c r="K9" s="142">
        <f>J9/I9*100</f>
        <v>76.03307152774849</v>
      </c>
      <c r="L9" s="142">
        <f>I9-J9</f>
        <v>44896.600000000006</v>
      </c>
    </row>
    <row r="10" spans="2:12" ht="12.75">
      <c r="B10" s="46" t="s">
        <v>418</v>
      </c>
      <c r="C10" s="77"/>
      <c r="D10" s="45"/>
      <c r="E10" s="45"/>
      <c r="F10" s="45"/>
      <c r="G10" s="45"/>
      <c r="H10" s="45">
        <v>1</v>
      </c>
      <c r="I10" s="142">
        <f>I43+I305</f>
        <v>2779</v>
      </c>
      <c r="J10" s="142">
        <f>J43+J305</f>
        <v>1913.4</v>
      </c>
      <c r="K10" s="142">
        <f aca="true" t="shared" si="0" ref="K10:K73">J10/I10*100</f>
        <v>68.85210507376755</v>
      </c>
      <c r="L10" s="142">
        <f aca="true" t="shared" si="1" ref="L10:L73">I10-J10</f>
        <v>865.5999999999999</v>
      </c>
    </row>
    <row r="11" spans="2:12" ht="12.75">
      <c r="B11" s="46" t="s">
        <v>421</v>
      </c>
      <c r="C11" s="77"/>
      <c r="D11" s="45"/>
      <c r="E11" s="45"/>
      <c r="F11" s="45"/>
      <c r="G11" s="45"/>
      <c r="H11" s="45">
        <v>2</v>
      </c>
      <c r="I11" s="142">
        <f>I15+I44+I202+I245+I306+I332+I344</f>
        <v>79794.7</v>
      </c>
      <c r="J11" s="142">
        <f>J15+J44+J202+J245+J306+J332+J344</f>
        <v>61245.3</v>
      </c>
      <c r="K11" s="142">
        <f t="shared" si="0"/>
        <v>76.7535939103725</v>
      </c>
      <c r="L11" s="142">
        <f t="shared" si="1"/>
        <v>18549.399999999994</v>
      </c>
    </row>
    <row r="12" spans="2:12" ht="12.75">
      <c r="B12" s="46" t="s">
        <v>409</v>
      </c>
      <c r="C12" s="77"/>
      <c r="D12" s="45"/>
      <c r="E12" s="45"/>
      <c r="F12" s="45"/>
      <c r="G12" s="45"/>
      <c r="H12" s="45">
        <v>3</v>
      </c>
      <c r="I12" s="142">
        <f>I16+I45+I246+I345</f>
        <v>95050.70000000001</v>
      </c>
      <c r="J12" s="142">
        <f>J16+J45+J246+J345</f>
        <v>71490.79999999999</v>
      </c>
      <c r="K12" s="142">
        <f t="shared" si="0"/>
        <v>75.21333351569213</v>
      </c>
      <c r="L12" s="142">
        <f t="shared" si="1"/>
        <v>23559.900000000023</v>
      </c>
    </row>
    <row r="13" spans="2:12" ht="12.75">
      <c r="B13" s="46" t="s">
        <v>410</v>
      </c>
      <c r="C13" s="77"/>
      <c r="D13" s="45"/>
      <c r="E13" s="45"/>
      <c r="F13" s="45"/>
      <c r="G13" s="45"/>
      <c r="H13" s="45">
        <v>4</v>
      </c>
      <c r="I13" s="142">
        <f>I17+I46+I247+I307+I346</f>
        <v>9702.900000000001</v>
      </c>
      <c r="J13" s="142">
        <f>J17+J46+J247+J307+J346</f>
        <v>7781.200000000001</v>
      </c>
      <c r="K13" s="142">
        <f t="shared" si="0"/>
        <v>80.19458100155623</v>
      </c>
      <c r="L13" s="142">
        <f t="shared" si="1"/>
        <v>1921.7000000000007</v>
      </c>
    </row>
    <row r="14" spans="2:12" ht="25.5">
      <c r="B14" s="143" t="s">
        <v>255</v>
      </c>
      <c r="C14" s="77">
        <v>163</v>
      </c>
      <c r="D14" s="45"/>
      <c r="E14" s="45"/>
      <c r="F14" s="45"/>
      <c r="G14" s="45"/>
      <c r="H14" s="52"/>
      <c r="I14" s="142">
        <f>I18+I24+I31</f>
        <v>6929</v>
      </c>
      <c r="J14" s="142">
        <f>J18+J24+J31</f>
        <v>3751.5</v>
      </c>
      <c r="K14" s="142">
        <f t="shared" si="0"/>
        <v>54.142011834319526</v>
      </c>
      <c r="L14" s="142">
        <f t="shared" si="1"/>
        <v>3177.5</v>
      </c>
    </row>
    <row r="15" spans="2:12" ht="12.75">
      <c r="B15" s="50" t="s">
        <v>421</v>
      </c>
      <c r="C15" s="77"/>
      <c r="D15" s="45"/>
      <c r="E15" s="45"/>
      <c r="F15" s="45"/>
      <c r="G15" s="45"/>
      <c r="H15" s="52">
        <v>2</v>
      </c>
      <c r="I15" s="137">
        <f>I23+I30</f>
        <v>497.8</v>
      </c>
      <c r="J15" s="137">
        <f>J23+J30</f>
        <v>341.5</v>
      </c>
      <c r="K15" s="137">
        <f t="shared" si="0"/>
        <v>68.60184813177983</v>
      </c>
      <c r="L15" s="137">
        <f t="shared" si="1"/>
        <v>156.3</v>
      </c>
    </row>
    <row r="16" spans="2:12" ht="12.75">
      <c r="B16" s="50" t="s">
        <v>409</v>
      </c>
      <c r="C16" s="77"/>
      <c r="D16" s="45"/>
      <c r="E16" s="45"/>
      <c r="F16" s="45"/>
      <c r="G16" s="45"/>
      <c r="H16" s="52">
        <v>3</v>
      </c>
      <c r="I16" s="137">
        <f>I41</f>
        <v>5252.2</v>
      </c>
      <c r="J16" s="137">
        <f>J41</f>
        <v>3410</v>
      </c>
      <c r="K16" s="137">
        <f t="shared" si="0"/>
        <v>64.92517421271087</v>
      </c>
      <c r="L16" s="137">
        <f t="shared" si="1"/>
        <v>1842.1999999999998</v>
      </c>
    </row>
    <row r="17" spans="2:12" ht="12.75">
      <c r="B17" s="50" t="s">
        <v>410</v>
      </c>
      <c r="C17" s="77"/>
      <c r="D17" s="45"/>
      <c r="E17" s="45"/>
      <c r="F17" s="45"/>
      <c r="G17" s="45"/>
      <c r="H17" s="52">
        <v>4</v>
      </c>
      <c r="I17" s="137">
        <f>I37</f>
        <v>1179</v>
      </c>
      <c r="J17" s="137">
        <f>J37</f>
        <v>0</v>
      </c>
      <c r="K17" s="137">
        <f t="shared" si="0"/>
        <v>0</v>
      </c>
      <c r="L17" s="137">
        <f t="shared" si="1"/>
        <v>1179</v>
      </c>
    </row>
    <row r="18" spans="2:12" ht="12.75">
      <c r="B18" s="40" t="s">
        <v>200</v>
      </c>
      <c r="C18" s="144"/>
      <c r="D18" s="49" t="s">
        <v>383</v>
      </c>
      <c r="E18" s="49"/>
      <c r="F18" s="49"/>
      <c r="G18" s="49"/>
      <c r="H18" s="49"/>
      <c r="I18" s="137">
        <f aca="true" t="shared" si="2" ref="I18:J22">I19</f>
        <v>250</v>
      </c>
      <c r="J18" s="137">
        <f t="shared" si="2"/>
        <v>213.3</v>
      </c>
      <c r="K18" s="137">
        <f t="shared" si="0"/>
        <v>85.32000000000001</v>
      </c>
      <c r="L18" s="137">
        <f t="shared" si="1"/>
        <v>36.69999999999999</v>
      </c>
    </row>
    <row r="19" spans="2:12" ht="12.75">
      <c r="B19" s="50" t="s">
        <v>202</v>
      </c>
      <c r="C19" s="144"/>
      <c r="D19" s="49" t="s">
        <v>383</v>
      </c>
      <c r="E19" s="49" t="s">
        <v>365</v>
      </c>
      <c r="F19" s="49"/>
      <c r="G19" s="49"/>
      <c r="H19" s="49"/>
      <c r="I19" s="137">
        <f t="shared" si="2"/>
        <v>250</v>
      </c>
      <c r="J19" s="137">
        <f t="shared" si="2"/>
        <v>213.3</v>
      </c>
      <c r="K19" s="137">
        <f t="shared" si="0"/>
        <v>85.32000000000001</v>
      </c>
      <c r="L19" s="137">
        <f t="shared" si="1"/>
        <v>36.69999999999999</v>
      </c>
    </row>
    <row r="20" spans="2:12" ht="25.5">
      <c r="B20" s="40" t="s">
        <v>577</v>
      </c>
      <c r="C20" s="144"/>
      <c r="D20" s="49" t="s">
        <v>383</v>
      </c>
      <c r="E20" s="49" t="s">
        <v>365</v>
      </c>
      <c r="F20" s="49" t="s">
        <v>446</v>
      </c>
      <c r="G20" s="49"/>
      <c r="H20" s="49"/>
      <c r="I20" s="137">
        <f t="shared" si="2"/>
        <v>250</v>
      </c>
      <c r="J20" s="137">
        <f t="shared" si="2"/>
        <v>213.3</v>
      </c>
      <c r="K20" s="137">
        <f t="shared" si="0"/>
        <v>85.32000000000001</v>
      </c>
      <c r="L20" s="137">
        <f t="shared" si="1"/>
        <v>36.69999999999999</v>
      </c>
    </row>
    <row r="21" spans="2:12" ht="12.75">
      <c r="B21" s="50" t="s">
        <v>432</v>
      </c>
      <c r="C21" s="51"/>
      <c r="D21" s="49" t="s">
        <v>383</v>
      </c>
      <c r="E21" s="49" t="s">
        <v>365</v>
      </c>
      <c r="F21" s="49" t="s">
        <v>446</v>
      </c>
      <c r="G21" s="49" t="s">
        <v>433</v>
      </c>
      <c r="H21" s="49"/>
      <c r="I21" s="137">
        <f t="shared" si="2"/>
        <v>250</v>
      </c>
      <c r="J21" s="137">
        <f t="shared" si="2"/>
        <v>213.3</v>
      </c>
      <c r="K21" s="137">
        <f t="shared" si="0"/>
        <v>85.32000000000001</v>
      </c>
      <c r="L21" s="137">
        <f t="shared" si="1"/>
        <v>36.69999999999999</v>
      </c>
    </row>
    <row r="22" spans="2:12" ht="12.75">
      <c r="B22" s="50" t="s">
        <v>434</v>
      </c>
      <c r="C22" s="51"/>
      <c r="D22" s="49" t="s">
        <v>383</v>
      </c>
      <c r="E22" s="49" t="s">
        <v>365</v>
      </c>
      <c r="F22" s="49" t="s">
        <v>446</v>
      </c>
      <c r="G22" s="49" t="s">
        <v>435</v>
      </c>
      <c r="H22" s="49"/>
      <c r="I22" s="137">
        <f t="shared" si="2"/>
        <v>250</v>
      </c>
      <c r="J22" s="137">
        <f t="shared" si="2"/>
        <v>213.3</v>
      </c>
      <c r="K22" s="137">
        <f t="shared" si="0"/>
        <v>85.32000000000001</v>
      </c>
      <c r="L22" s="137">
        <f t="shared" si="1"/>
        <v>36.69999999999999</v>
      </c>
    </row>
    <row r="23" spans="2:12" ht="12.75">
      <c r="B23" s="40" t="s">
        <v>421</v>
      </c>
      <c r="C23" s="51"/>
      <c r="D23" s="49" t="s">
        <v>383</v>
      </c>
      <c r="E23" s="49" t="s">
        <v>365</v>
      </c>
      <c r="F23" s="49" t="s">
        <v>446</v>
      </c>
      <c r="G23" s="49" t="s">
        <v>435</v>
      </c>
      <c r="H23" s="49">
        <v>2</v>
      </c>
      <c r="I23" s="137">
        <v>250</v>
      </c>
      <c r="J23" s="137">
        <v>213.3</v>
      </c>
      <c r="K23" s="137">
        <f t="shared" si="0"/>
        <v>85.32000000000001</v>
      </c>
      <c r="L23" s="137">
        <f t="shared" si="1"/>
        <v>36.69999999999999</v>
      </c>
    </row>
    <row r="24" spans="2:12" ht="12.75">
      <c r="B24" s="40" t="s">
        <v>204</v>
      </c>
      <c r="C24" s="138"/>
      <c r="D24" s="49" t="s">
        <v>393</v>
      </c>
      <c r="E24" s="49"/>
      <c r="F24" s="49"/>
      <c r="G24" s="49"/>
      <c r="H24" s="49"/>
      <c r="I24" s="137">
        <f aca="true" t="shared" si="3" ref="I24:J29">I25</f>
        <v>247.8</v>
      </c>
      <c r="J24" s="137">
        <f t="shared" si="3"/>
        <v>128.2</v>
      </c>
      <c r="K24" s="137">
        <f t="shared" si="0"/>
        <v>51.735270379338175</v>
      </c>
      <c r="L24" s="137">
        <f t="shared" si="1"/>
        <v>119.60000000000002</v>
      </c>
    </row>
    <row r="25" spans="2:12" ht="12.75">
      <c r="B25" s="40" t="s">
        <v>137</v>
      </c>
      <c r="C25" s="61"/>
      <c r="D25" s="49" t="s">
        <v>393</v>
      </c>
      <c r="E25" s="49" t="s">
        <v>136</v>
      </c>
      <c r="F25" s="49"/>
      <c r="G25" s="49"/>
      <c r="H25" s="49"/>
      <c r="I25" s="137">
        <f t="shared" si="3"/>
        <v>247.8</v>
      </c>
      <c r="J25" s="137">
        <f t="shared" si="3"/>
        <v>128.2</v>
      </c>
      <c r="K25" s="137">
        <f t="shared" si="0"/>
        <v>51.735270379338175</v>
      </c>
      <c r="L25" s="137">
        <f t="shared" si="1"/>
        <v>119.60000000000002</v>
      </c>
    </row>
    <row r="26" spans="2:12" ht="12.75">
      <c r="B26" s="50" t="s">
        <v>422</v>
      </c>
      <c r="C26" s="61"/>
      <c r="D26" s="49" t="s">
        <v>393</v>
      </c>
      <c r="E26" s="49" t="s">
        <v>136</v>
      </c>
      <c r="F26" s="53" t="s">
        <v>423</v>
      </c>
      <c r="G26" s="49"/>
      <c r="H26" s="49"/>
      <c r="I26" s="137">
        <f t="shared" si="3"/>
        <v>247.8</v>
      </c>
      <c r="J26" s="137">
        <f t="shared" si="3"/>
        <v>128.2</v>
      </c>
      <c r="K26" s="137">
        <f t="shared" si="0"/>
        <v>51.735270379338175</v>
      </c>
      <c r="L26" s="137">
        <f t="shared" si="1"/>
        <v>119.60000000000002</v>
      </c>
    </row>
    <row r="27" spans="2:12" ht="25.5">
      <c r="B27" s="79" t="s">
        <v>256</v>
      </c>
      <c r="C27" s="61"/>
      <c r="D27" s="49" t="s">
        <v>393</v>
      </c>
      <c r="E27" s="49" t="s">
        <v>136</v>
      </c>
      <c r="F27" s="49" t="s">
        <v>257</v>
      </c>
      <c r="G27" s="49"/>
      <c r="H27" s="49"/>
      <c r="I27" s="137">
        <f t="shared" si="3"/>
        <v>247.8</v>
      </c>
      <c r="J27" s="137">
        <f t="shared" si="3"/>
        <v>128.2</v>
      </c>
      <c r="K27" s="137">
        <f t="shared" si="0"/>
        <v>51.735270379338175</v>
      </c>
      <c r="L27" s="137">
        <f t="shared" si="1"/>
        <v>119.60000000000002</v>
      </c>
    </row>
    <row r="28" spans="2:12" ht="12.75">
      <c r="B28" s="50" t="s">
        <v>432</v>
      </c>
      <c r="C28" s="61"/>
      <c r="D28" s="49" t="s">
        <v>393</v>
      </c>
      <c r="E28" s="49" t="s">
        <v>136</v>
      </c>
      <c r="F28" s="49" t="s">
        <v>257</v>
      </c>
      <c r="G28" s="49" t="s">
        <v>433</v>
      </c>
      <c r="H28" s="65"/>
      <c r="I28" s="137">
        <f t="shared" si="3"/>
        <v>247.8</v>
      </c>
      <c r="J28" s="137">
        <f t="shared" si="3"/>
        <v>128.2</v>
      </c>
      <c r="K28" s="137">
        <f t="shared" si="0"/>
        <v>51.735270379338175</v>
      </c>
      <c r="L28" s="137">
        <f t="shared" si="1"/>
        <v>119.60000000000002</v>
      </c>
    </row>
    <row r="29" spans="2:12" ht="12.75">
      <c r="B29" s="50" t="s">
        <v>434</v>
      </c>
      <c r="C29" s="61"/>
      <c r="D29" s="49" t="s">
        <v>393</v>
      </c>
      <c r="E29" s="49" t="s">
        <v>136</v>
      </c>
      <c r="F29" s="49" t="s">
        <v>257</v>
      </c>
      <c r="G29" s="49" t="s">
        <v>435</v>
      </c>
      <c r="H29" s="49"/>
      <c r="I29" s="137">
        <f t="shared" si="3"/>
        <v>247.8</v>
      </c>
      <c r="J29" s="137">
        <f t="shared" si="3"/>
        <v>128.2</v>
      </c>
      <c r="K29" s="137">
        <f t="shared" si="0"/>
        <v>51.735270379338175</v>
      </c>
      <c r="L29" s="137">
        <f t="shared" si="1"/>
        <v>119.60000000000002</v>
      </c>
    </row>
    <row r="30" spans="2:12" ht="12.75">
      <c r="B30" s="40" t="s">
        <v>421</v>
      </c>
      <c r="C30" s="61"/>
      <c r="D30" s="49" t="s">
        <v>393</v>
      </c>
      <c r="E30" s="49" t="s">
        <v>136</v>
      </c>
      <c r="F30" s="49" t="s">
        <v>257</v>
      </c>
      <c r="G30" s="49" t="s">
        <v>435</v>
      </c>
      <c r="H30" s="49">
        <v>2</v>
      </c>
      <c r="I30" s="137">
        <v>247.8</v>
      </c>
      <c r="J30" s="137">
        <v>128.2</v>
      </c>
      <c r="K30" s="137">
        <f t="shared" si="0"/>
        <v>51.735270379338175</v>
      </c>
      <c r="L30" s="137">
        <f t="shared" si="1"/>
        <v>119.60000000000002</v>
      </c>
    </row>
    <row r="31" spans="2:12" ht="12.75">
      <c r="B31" s="40" t="s">
        <v>356</v>
      </c>
      <c r="C31" s="144"/>
      <c r="D31" s="49" t="s">
        <v>401</v>
      </c>
      <c r="E31" s="49"/>
      <c r="F31" s="49"/>
      <c r="G31" s="49"/>
      <c r="H31" s="49"/>
      <c r="I31" s="137">
        <f>I32</f>
        <v>6431.2</v>
      </c>
      <c r="J31" s="137">
        <f>J32</f>
        <v>3410</v>
      </c>
      <c r="K31" s="137">
        <f t="shared" si="0"/>
        <v>53.02276402537629</v>
      </c>
      <c r="L31" s="137">
        <f t="shared" si="1"/>
        <v>3021.2</v>
      </c>
    </row>
    <row r="32" spans="2:12" ht="12.75">
      <c r="B32" s="40" t="s">
        <v>28</v>
      </c>
      <c r="C32" s="138"/>
      <c r="D32" s="49" t="s">
        <v>401</v>
      </c>
      <c r="E32" s="49" t="s">
        <v>404</v>
      </c>
      <c r="F32" s="49"/>
      <c r="G32" s="49"/>
      <c r="H32" s="49"/>
      <c r="I32" s="137">
        <f>I33</f>
        <v>6431.2</v>
      </c>
      <c r="J32" s="137">
        <f>J33</f>
        <v>3410</v>
      </c>
      <c r="K32" s="137">
        <f t="shared" si="0"/>
        <v>53.02276402537629</v>
      </c>
      <c r="L32" s="137">
        <f t="shared" si="1"/>
        <v>3021.2</v>
      </c>
    </row>
    <row r="33" spans="2:12" ht="12.75">
      <c r="B33" s="50" t="s">
        <v>422</v>
      </c>
      <c r="C33" s="66"/>
      <c r="D33" s="51">
        <v>1000</v>
      </c>
      <c r="E33" s="51">
        <v>1004</v>
      </c>
      <c r="F33" s="51" t="s">
        <v>423</v>
      </c>
      <c r="G33" s="48"/>
      <c r="H33" s="48"/>
      <c r="I33" s="137">
        <f>I34+I38</f>
        <v>6431.2</v>
      </c>
      <c r="J33" s="137">
        <f>J34+J38</f>
        <v>3410</v>
      </c>
      <c r="K33" s="137">
        <f t="shared" si="0"/>
        <v>53.02276402537629</v>
      </c>
      <c r="L33" s="137">
        <f t="shared" si="1"/>
        <v>3021.2</v>
      </c>
    </row>
    <row r="34" spans="2:12" ht="38.25">
      <c r="B34" s="50" t="s">
        <v>258</v>
      </c>
      <c r="C34" s="51"/>
      <c r="D34" s="51">
        <v>1000</v>
      </c>
      <c r="E34" s="51">
        <v>1004</v>
      </c>
      <c r="F34" s="53" t="s">
        <v>259</v>
      </c>
      <c r="G34" s="49"/>
      <c r="H34" s="49"/>
      <c r="I34" s="137">
        <f aca="true" t="shared" si="4" ref="I34:J36">I35</f>
        <v>1179</v>
      </c>
      <c r="J34" s="137">
        <f t="shared" si="4"/>
        <v>0</v>
      </c>
      <c r="K34" s="137">
        <f t="shared" si="0"/>
        <v>0</v>
      </c>
      <c r="L34" s="137">
        <f t="shared" si="1"/>
        <v>1179</v>
      </c>
    </row>
    <row r="35" spans="2:12" ht="25.5">
      <c r="B35" s="50" t="s">
        <v>495</v>
      </c>
      <c r="C35" s="51"/>
      <c r="D35" s="51">
        <v>1000</v>
      </c>
      <c r="E35" s="51">
        <v>1004</v>
      </c>
      <c r="F35" s="53" t="s">
        <v>259</v>
      </c>
      <c r="G35" s="49" t="s">
        <v>493</v>
      </c>
      <c r="H35" s="49"/>
      <c r="I35" s="137">
        <f t="shared" si="4"/>
        <v>1179</v>
      </c>
      <c r="J35" s="137">
        <f t="shared" si="4"/>
        <v>0</v>
      </c>
      <c r="K35" s="137">
        <f t="shared" si="0"/>
        <v>0</v>
      </c>
      <c r="L35" s="137">
        <f t="shared" si="1"/>
        <v>1179</v>
      </c>
    </row>
    <row r="36" spans="2:12" ht="25.5">
      <c r="B36" s="50" t="s">
        <v>496</v>
      </c>
      <c r="C36" s="51"/>
      <c r="D36" s="51">
        <v>1000</v>
      </c>
      <c r="E36" s="51">
        <v>1004</v>
      </c>
      <c r="F36" s="53" t="s">
        <v>259</v>
      </c>
      <c r="G36" s="49" t="s">
        <v>494</v>
      </c>
      <c r="H36" s="49"/>
      <c r="I36" s="137">
        <f t="shared" si="4"/>
        <v>1179</v>
      </c>
      <c r="J36" s="137">
        <f t="shared" si="4"/>
        <v>0</v>
      </c>
      <c r="K36" s="137">
        <f t="shared" si="0"/>
        <v>0</v>
      </c>
      <c r="L36" s="137">
        <f t="shared" si="1"/>
        <v>1179</v>
      </c>
    </row>
    <row r="37" spans="2:12" ht="12.75">
      <c r="B37" s="50" t="s">
        <v>410</v>
      </c>
      <c r="C37" s="138"/>
      <c r="D37" s="51">
        <v>1000</v>
      </c>
      <c r="E37" s="51">
        <v>1004</v>
      </c>
      <c r="F37" s="53" t="s">
        <v>259</v>
      </c>
      <c r="G37" s="49" t="s">
        <v>494</v>
      </c>
      <c r="H37" s="49" t="s">
        <v>417</v>
      </c>
      <c r="I37" s="137">
        <v>1179</v>
      </c>
      <c r="J37" s="137">
        <v>0</v>
      </c>
      <c r="K37" s="137">
        <f t="shared" si="0"/>
        <v>0</v>
      </c>
      <c r="L37" s="137">
        <f t="shared" si="1"/>
        <v>1179</v>
      </c>
    </row>
    <row r="38" spans="2:12" ht="38.25">
      <c r="B38" s="67" t="s">
        <v>260</v>
      </c>
      <c r="C38" s="138"/>
      <c r="D38" s="51">
        <v>1000</v>
      </c>
      <c r="E38" s="51">
        <v>1004</v>
      </c>
      <c r="F38" s="68" t="s">
        <v>261</v>
      </c>
      <c r="G38" s="49"/>
      <c r="H38" s="49"/>
      <c r="I38" s="137">
        <f aca="true" t="shared" si="5" ref="I38:J40">I39</f>
        <v>5252.2</v>
      </c>
      <c r="J38" s="137">
        <f t="shared" si="5"/>
        <v>3410</v>
      </c>
      <c r="K38" s="137">
        <f t="shared" si="0"/>
        <v>64.92517421271087</v>
      </c>
      <c r="L38" s="137">
        <f t="shared" si="1"/>
        <v>1842.1999999999998</v>
      </c>
    </row>
    <row r="39" spans="2:12" ht="25.5">
      <c r="B39" s="50" t="s">
        <v>495</v>
      </c>
      <c r="C39" s="138"/>
      <c r="D39" s="51">
        <v>1000</v>
      </c>
      <c r="E39" s="51">
        <v>1004</v>
      </c>
      <c r="F39" s="68" t="s">
        <v>261</v>
      </c>
      <c r="G39" s="49" t="s">
        <v>493</v>
      </c>
      <c r="H39" s="49"/>
      <c r="I39" s="137">
        <f t="shared" si="5"/>
        <v>5252.2</v>
      </c>
      <c r="J39" s="137">
        <f t="shared" si="5"/>
        <v>3410</v>
      </c>
      <c r="K39" s="137">
        <f t="shared" si="0"/>
        <v>64.92517421271087</v>
      </c>
      <c r="L39" s="137">
        <f t="shared" si="1"/>
        <v>1842.1999999999998</v>
      </c>
    </row>
    <row r="40" spans="2:12" ht="25.5">
      <c r="B40" s="50" t="s">
        <v>496</v>
      </c>
      <c r="C40" s="138"/>
      <c r="D40" s="51">
        <v>1000</v>
      </c>
      <c r="E40" s="51">
        <v>1004</v>
      </c>
      <c r="F40" s="68" t="s">
        <v>261</v>
      </c>
      <c r="G40" s="49" t="s">
        <v>494</v>
      </c>
      <c r="H40" s="49"/>
      <c r="I40" s="137">
        <f t="shared" si="5"/>
        <v>5252.2</v>
      </c>
      <c r="J40" s="137">
        <f t="shared" si="5"/>
        <v>3410</v>
      </c>
      <c r="K40" s="137">
        <f t="shared" si="0"/>
        <v>64.92517421271087</v>
      </c>
      <c r="L40" s="137">
        <f t="shared" si="1"/>
        <v>1842.1999999999998</v>
      </c>
    </row>
    <row r="41" spans="2:12" ht="12.75">
      <c r="B41" s="50" t="s">
        <v>409</v>
      </c>
      <c r="C41" s="138"/>
      <c r="D41" s="51">
        <v>1000</v>
      </c>
      <c r="E41" s="51">
        <v>1004</v>
      </c>
      <c r="F41" s="68" t="s">
        <v>261</v>
      </c>
      <c r="G41" s="49" t="s">
        <v>494</v>
      </c>
      <c r="H41" s="49" t="s">
        <v>311</v>
      </c>
      <c r="I41" s="137">
        <v>5252.2</v>
      </c>
      <c r="J41" s="137">
        <v>3410</v>
      </c>
      <c r="K41" s="137">
        <f t="shared" si="0"/>
        <v>64.92517421271087</v>
      </c>
      <c r="L41" s="137">
        <f t="shared" si="1"/>
        <v>1842.1999999999998</v>
      </c>
    </row>
    <row r="42" spans="2:12" ht="12.75">
      <c r="B42" s="47" t="s">
        <v>61</v>
      </c>
      <c r="C42" s="144" t="s">
        <v>72</v>
      </c>
      <c r="D42" s="48"/>
      <c r="E42" s="49"/>
      <c r="F42" s="49"/>
      <c r="G42" s="49"/>
      <c r="H42" s="49"/>
      <c r="I42" s="142">
        <f>I47+I103+I110+I117+I130+I143+I155+I180</f>
        <v>37488.4</v>
      </c>
      <c r="J42" s="142">
        <f>J47+J103+J110+J117+J130+J143+J155+J180</f>
        <v>31259.4</v>
      </c>
      <c r="K42" s="142">
        <f t="shared" si="0"/>
        <v>83.38419351052593</v>
      </c>
      <c r="L42" s="142">
        <f t="shared" si="1"/>
        <v>6229</v>
      </c>
    </row>
    <row r="43" spans="2:12" ht="12.75">
      <c r="B43" s="50" t="s">
        <v>418</v>
      </c>
      <c r="C43" s="144"/>
      <c r="D43" s="48"/>
      <c r="E43" s="49"/>
      <c r="F43" s="49"/>
      <c r="G43" s="49"/>
      <c r="H43" s="49" t="s">
        <v>413</v>
      </c>
      <c r="I43" s="137">
        <f>I165</f>
        <v>880.4</v>
      </c>
      <c r="J43" s="137">
        <f>J165</f>
        <v>657.6</v>
      </c>
      <c r="K43" s="137">
        <f t="shared" si="0"/>
        <v>74.69332121762835</v>
      </c>
      <c r="L43" s="137">
        <f t="shared" si="1"/>
        <v>222.79999999999995</v>
      </c>
    </row>
    <row r="44" spans="2:12" ht="12.75">
      <c r="B44" s="50" t="s">
        <v>421</v>
      </c>
      <c r="C44" s="144"/>
      <c r="D44" s="48"/>
      <c r="E44" s="49"/>
      <c r="F44" s="49"/>
      <c r="G44" s="49"/>
      <c r="H44" s="52">
        <v>2</v>
      </c>
      <c r="I44" s="137">
        <f>I53+I56+I59+I63+I69+I77+I85+I88+I91+I96+I102+I109+I116+I123+I129+I136+I142+I148+I154+I166+I168+I174+I179+I186+I200</f>
        <v>25295.200000000004</v>
      </c>
      <c r="J44" s="137">
        <f>J53+J56+J59+J63+J69+J77+J85+J88+J91+J96+J102+J109+J116+J123+J129+J136+J142+J148+J154+J166+J168+J174+J179+J186+J200</f>
        <v>19517.1</v>
      </c>
      <c r="K44" s="137">
        <f t="shared" si="0"/>
        <v>77.15732629115404</v>
      </c>
      <c r="L44" s="137">
        <f t="shared" si="1"/>
        <v>5778.100000000006</v>
      </c>
    </row>
    <row r="45" spans="2:12" ht="12.75">
      <c r="B45" s="50" t="s">
        <v>409</v>
      </c>
      <c r="C45" s="144"/>
      <c r="D45" s="48"/>
      <c r="E45" s="49"/>
      <c r="F45" s="49"/>
      <c r="G45" s="49"/>
      <c r="H45" s="52">
        <v>3</v>
      </c>
      <c r="I45" s="137">
        <f>I70+I73+I78+I81+I161+I196</f>
        <v>5275.200000000001</v>
      </c>
      <c r="J45" s="137">
        <f>J70+J73+J78+J81+J161+J196</f>
        <v>5047.1</v>
      </c>
      <c r="K45" s="137">
        <f t="shared" si="0"/>
        <v>95.67599332726721</v>
      </c>
      <c r="L45" s="137">
        <f t="shared" si="1"/>
        <v>228.10000000000036</v>
      </c>
    </row>
    <row r="46" spans="2:12" ht="12.75">
      <c r="B46" s="50" t="s">
        <v>410</v>
      </c>
      <c r="C46" s="144"/>
      <c r="D46" s="48"/>
      <c r="E46" s="49"/>
      <c r="F46" s="49"/>
      <c r="G46" s="49"/>
      <c r="H46" s="52">
        <v>4</v>
      </c>
      <c r="I46" s="137">
        <f>I192</f>
        <v>6037.6</v>
      </c>
      <c r="J46" s="137">
        <f>J192</f>
        <v>6037.6</v>
      </c>
      <c r="K46" s="137">
        <f t="shared" si="0"/>
        <v>100</v>
      </c>
      <c r="L46" s="137">
        <f t="shared" si="1"/>
        <v>0</v>
      </c>
    </row>
    <row r="47" spans="2:12" ht="12.75">
      <c r="B47" s="40" t="s">
        <v>200</v>
      </c>
      <c r="C47" s="144"/>
      <c r="D47" s="49" t="s">
        <v>383</v>
      </c>
      <c r="E47" s="49"/>
      <c r="F47" s="49"/>
      <c r="G47" s="49"/>
      <c r="H47" s="49"/>
      <c r="I47" s="137">
        <f>I48+I64</f>
        <v>12811.5</v>
      </c>
      <c r="J47" s="137">
        <f>J48+J64</f>
        <v>9527.8</v>
      </c>
      <c r="K47" s="137">
        <f t="shared" si="0"/>
        <v>74.36912149240916</v>
      </c>
      <c r="L47" s="137">
        <f t="shared" si="1"/>
        <v>3283.7000000000007</v>
      </c>
    </row>
    <row r="48" spans="2:12" ht="25.5">
      <c r="B48" s="50" t="s">
        <v>436</v>
      </c>
      <c r="C48" s="66"/>
      <c r="D48" s="49" t="s">
        <v>383</v>
      </c>
      <c r="E48" s="49" t="s">
        <v>386</v>
      </c>
      <c r="F48" s="51"/>
      <c r="G48" s="49"/>
      <c r="H48" s="49"/>
      <c r="I48" s="137">
        <f>I49+I60</f>
        <v>11961.6</v>
      </c>
      <c r="J48" s="137">
        <f>J49+J60</f>
        <v>9083.8</v>
      </c>
      <c r="K48" s="137">
        <f t="shared" si="0"/>
        <v>75.94134563937935</v>
      </c>
      <c r="L48" s="137">
        <f t="shared" si="1"/>
        <v>2877.800000000001</v>
      </c>
    </row>
    <row r="49" spans="2:12" ht="12.75">
      <c r="B49" s="40" t="s">
        <v>422</v>
      </c>
      <c r="C49" s="138"/>
      <c r="D49" s="49" t="s">
        <v>383</v>
      </c>
      <c r="E49" s="49" t="s">
        <v>386</v>
      </c>
      <c r="F49" s="51" t="s">
        <v>423</v>
      </c>
      <c r="G49" s="49"/>
      <c r="H49" s="49"/>
      <c r="I49" s="137">
        <f>I50</f>
        <v>11946.6</v>
      </c>
      <c r="J49" s="137">
        <f>J50</f>
        <v>9083.8</v>
      </c>
      <c r="K49" s="137">
        <f t="shared" si="0"/>
        <v>76.03669663335174</v>
      </c>
      <c r="L49" s="137">
        <f t="shared" si="1"/>
        <v>2862.800000000001</v>
      </c>
    </row>
    <row r="50" spans="2:12" ht="12.75">
      <c r="B50" s="40" t="s">
        <v>430</v>
      </c>
      <c r="C50" s="138"/>
      <c r="D50" s="49" t="s">
        <v>383</v>
      </c>
      <c r="E50" s="49" t="s">
        <v>386</v>
      </c>
      <c r="F50" s="51" t="s">
        <v>431</v>
      </c>
      <c r="G50" s="49"/>
      <c r="H50" s="49"/>
      <c r="I50" s="137">
        <f>I51+I54+I57</f>
        <v>11946.6</v>
      </c>
      <c r="J50" s="137">
        <f>J51+J54+J57</f>
        <v>9083.8</v>
      </c>
      <c r="K50" s="137">
        <f t="shared" si="0"/>
        <v>76.03669663335174</v>
      </c>
      <c r="L50" s="137">
        <f t="shared" si="1"/>
        <v>2862.800000000001</v>
      </c>
    </row>
    <row r="51" spans="2:12" ht="38.25">
      <c r="B51" s="40" t="s">
        <v>425</v>
      </c>
      <c r="C51" s="138"/>
      <c r="D51" s="49" t="s">
        <v>383</v>
      </c>
      <c r="E51" s="49" t="s">
        <v>386</v>
      </c>
      <c r="F51" s="51" t="s">
        <v>431</v>
      </c>
      <c r="G51" s="49" t="s">
        <v>120</v>
      </c>
      <c r="H51" s="49"/>
      <c r="I51" s="137">
        <f>I52</f>
        <v>9498.1</v>
      </c>
      <c r="J51" s="137">
        <f>J52</f>
        <v>7188.7</v>
      </c>
      <c r="K51" s="137">
        <f t="shared" si="0"/>
        <v>75.68566344847916</v>
      </c>
      <c r="L51" s="137">
        <f t="shared" si="1"/>
        <v>2309.4000000000005</v>
      </c>
    </row>
    <row r="52" spans="2:12" ht="12.75">
      <c r="B52" s="40" t="s">
        <v>426</v>
      </c>
      <c r="C52" s="138"/>
      <c r="D52" s="49" t="s">
        <v>383</v>
      </c>
      <c r="E52" s="49" t="s">
        <v>386</v>
      </c>
      <c r="F52" s="51" t="s">
        <v>431</v>
      </c>
      <c r="G52" s="49" t="s">
        <v>427</v>
      </c>
      <c r="H52" s="49"/>
      <c r="I52" s="137">
        <f>I53</f>
        <v>9498.1</v>
      </c>
      <c r="J52" s="137">
        <f>J53</f>
        <v>7188.7</v>
      </c>
      <c r="K52" s="137">
        <f t="shared" si="0"/>
        <v>75.68566344847916</v>
      </c>
      <c r="L52" s="137">
        <f t="shared" si="1"/>
        <v>2309.4000000000005</v>
      </c>
    </row>
    <row r="53" spans="2:12" ht="12.75">
      <c r="B53" s="40" t="s">
        <v>421</v>
      </c>
      <c r="C53" s="138"/>
      <c r="D53" s="49" t="s">
        <v>383</v>
      </c>
      <c r="E53" s="49" t="s">
        <v>386</v>
      </c>
      <c r="F53" s="51" t="s">
        <v>431</v>
      </c>
      <c r="G53" s="49" t="s">
        <v>427</v>
      </c>
      <c r="H53" s="49">
        <v>2</v>
      </c>
      <c r="I53" s="137">
        <v>9498.1</v>
      </c>
      <c r="J53" s="137">
        <v>7188.7</v>
      </c>
      <c r="K53" s="137">
        <f t="shared" si="0"/>
        <v>75.68566344847916</v>
      </c>
      <c r="L53" s="137">
        <f t="shared" si="1"/>
        <v>2309.4000000000005</v>
      </c>
    </row>
    <row r="54" spans="2:12" ht="12.75">
      <c r="B54" s="50" t="s">
        <v>432</v>
      </c>
      <c r="C54" s="51"/>
      <c r="D54" s="49" t="s">
        <v>383</v>
      </c>
      <c r="E54" s="49" t="s">
        <v>386</v>
      </c>
      <c r="F54" s="51" t="s">
        <v>431</v>
      </c>
      <c r="G54" s="49" t="s">
        <v>433</v>
      </c>
      <c r="H54" s="49"/>
      <c r="I54" s="137">
        <f>I55</f>
        <v>2435.5</v>
      </c>
      <c r="J54" s="137">
        <f>J55</f>
        <v>1888.8</v>
      </c>
      <c r="K54" s="137">
        <f t="shared" si="0"/>
        <v>77.55286388831863</v>
      </c>
      <c r="L54" s="137">
        <f t="shared" si="1"/>
        <v>546.7</v>
      </c>
    </row>
    <row r="55" spans="2:12" ht="12.75">
      <c r="B55" s="50" t="s">
        <v>434</v>
      </c>
      <c r="C55" s="51"/>
      <c r="D55" s="49" t="s">
        <v>383</v>
      </c>
      <c r="E55" s="49" t="s">
        <v>386</v>
      </c>
      <c r="F55" s="51" t="s">
        <v>431</v>
      </c>
      <c r="G55" s="49" t="s">
        <v>435</v>
      </c>
      <c r="H55" s="49"/>
      <c r="I55" s="137">
        <f>I56</f>
        <v>2435.5</v>
      </c>
      <c r="J55" s="137">
        <f>J56</f>
        <v>1888.8</v>
      </c>
      <c r="K55" s="137">
        <f t="shared" si="0"/>
        <v>77.55286388831863</v>
      </c>
      <c r="L55" s="137">
        <f t="shared" si="1"/>
        <v>546.7</v>
      </c>
    </row>
    <row r="56" spans="2:12" ht="12.75">
      <c r="B56" s="40" t="s">
        <v>421</v>
      </c>
      <c r="C56" s="138"/>
      <c r="D56" s="49" t="s">
        <v>383</v>
      </c>
      <c r="E56" s="49" t="s">
        <v>386</v>
      </c>
      <c r="F56" s="51" t="s">
        <v>431</v>
      </c>
      <c r="G56" s="49" t="s">
        <v>435</v>
      </c>
      <c r="H56" s="49">
        <v>2</v>
      </c>
      <c r="I56" s="137">
        <v>2435.5</v>
      </c>
      <c r="J56" s="137">
        <v>1888.8</v>
      </c>
      <c r="K56" s="137">
        <f t="shared" si="0"/>
        <v>77.55286388831863</v>
      </c>
      <c r="L56" s="137">
        <f t="shared" si="1"/>
        <v>546.7</v>
      </c>
    </row>
    <row r="57" spans="2:12" ht="12.75">
      <c r="B57" s="50" t="s">
        <v>437</v>
      </c>
      <c r="C57" s="51"/>
      <c r="D57" s="49" t="s">
        <v>383</v>
      </c>
      <c r="E57" s="49" t="s">
        <v>386</v>
      </c>
      <c r="F57" s="51" t="s">
        <v>431</v>
      </c>
      <c r="G57" s="49" t="s">
        <v>72</v>
      </c>
      <c r="H57" s="49"/>
      <c r="I57" s="137">
        <f>I58</f>
        <v>13</v>
      </c>
      <c r="J57" s="137">
        <f>J58</f>
        <v>6.3</v>
      </c>
      <c r="K57" s="137">
        <f t="shared" si="0"/>
        <v>48.46153846153846</v>
      </c>
      <c r="L57" s="137">
        <f t="shared" si="1"/>
        <v>6.7</v>
      </c>
    </row>
    <row r="58" spans="2:12" ht="12.75">
      <c r="B58" s="50" t="s">
        <v>438</v>
      </c>
      <c r="C58" s="51"/>
      <c r="D58" s="49" t="s">
        <v>383</v>
      </c>
      <c r="E58" s="49" t="s">
        <v>386</v>
      </c>
      <c r="F58" s="51" t="s">
        <v>431</v>
      </c>
      <c r="G58" s="49" t="s">
        <v>439</v>
      </c>
      <c r="H58" s="49"/>
      <c r="I58" s="137">
        <f>I59</f>
        <v>13</v>
      </c>
      <c r="J58" s="137">
        <f>J59</f>
        <v>6.3</v>
      </c>
      <c r="K58" s="137">
        <f t="shared" si="0"/>
        <v>48.46153846153846</v>
      </c>
      <c r="L58" s="137">
        <f t="shared" si="1"/>
        <v>6.7</v>
      </c>
    </row>
    <row r="59" spans="2:12" ht="12.75">
      <c r="B59" s="40" t="s">
        <v>421</v>
      </c>
      <c r="C59" s="138"/>
      <c r="D59" s="49" t="s">
        <v>383</v>
      </c>
      <c r="E59" s="49" t="s">
        <v>386</v>
      </c>
      <c r="F59" s="51" t="s">
        <v>431</v>
      </c>
      <c r="G59" s="49" t="s">
        <v>439</v>
      </c>
      <c r="H59" s="49">
        <v>2</v>
      </c>
      <c r="I59" s="137">
        <v>13</v>
      </c>
      <c r="J59" s="137">
        <v>6.3</v>
      </c>
      <c r="K59" s="137">
        <f t="shared" si="0"/>
        <v>48.46153846153846</v>
      </c>
      <c r="L59" s="137">
        <f t="shared" si="1"/>
        <v>6.7</v>
      </c>
    </row>
    <row r="60" spans="2:12" ht="25.5">
      <c r="B60" s="74" t="s">
        <v>609</v>
      </c>
      <c r="C60" s="138"/>
      <c r="D60" s="49" t="s">
        <v>383</v>
      </c>
      <c r="E60" s="49" t="s">
        <v>386</v>
      </c>
      <c r="F60" s="49" t="s">
        <v>610</v>
      </c>
      <c r="G60" s="49"/>
      <c r="H60" s="49"/>
      <c r="I60" s="137">
        <f aca="true" t="shared" si="6" ref="I60:J62">I61</f>
        <v>15</v>
      </c>
      <c r="J60" s="137">
        <f t="shared" si="6"/>
        <v>0</v>
      </c>
      <c r="K60" s="137">
        <f t="shared" si="0"/>
        <v>0</v>
      </c>
      <c r="L60" s="137">
        <f t="shared" si="1"/>
        <v>15</v>
      </c>
    </row>
    <row r="61" spans="2:12" ht="25.5">
      <c r="B61" s="40" t="s">
        <v>611</v>
      </c>
      <c r="C61" s="138"/>
      <c r="D61" s="49" t="s">
        <v>383</v>
      </c>
      <c r="E61" s="49" t="s">
        <v>386</v>
      </c>
      <c r="F61" s="49" t="s">
        <v>612</v>
      </c>
      <c r="G61" s="49"/>
      <c r="H61" s="49"/>
      <c r="I61" s="137">
        <f t="shared" si="6"/>
        <v>15</v>
      </c>
      <c r="J61" s="137">
        <f t="shared" si="6"/>
        <v>0</v>
      </c>
      <c r="K61" s="137">
        <f t="shared" si="0"/>
        <v>0</v>
      </c>
      <c r="L61" s="137">
        <f t="shared" si="1"/>
        <v>15</v>
      </c>
    </row>
    <row r="62" spans="2:12" ht="12.75">
      <c r="B62" s="50" t="s">
        <v>432</v>
      </c>
      <c r="C62" s="138"/>
      <c r="D62" s="49" t="s">
        <v>383</v>
      </c>
      <c r="E62" s="49" t="s">
        <v>386</v>
      </c>
      <c r="F62" s="49" t="s">
        <v>612</v>
      </c>
      <c r="G62" s="49" t="s">
        <v>433</v>
      </c>
      <c r="H62" s="49"/>
      <c r="I62" s="137">
        <f t="shared" si="6"/>
        <v>15</v>
      </c>
      <c r="J62" s="137">
        <f t="shared" si="6"/>
        <v>0</v>
      </c>
      <c r="K62" s="137">
        <f t="shared" si="0"/>
        <v>0</v>
      </c>
      <c r="L62" s="137">
        <f t="shared" si="1"/>
        <v>15</v>
      </c>
    </row>
    <row r="63" spans="2:12" ht="12.75">
      <c r="B63" s="40" t="s">
        <v>421</v>
      </c>
      <c r="C63" s="138"/>
      <c r="D63" s="49" t="s">
        <v>383</v>
      </c>
      <c r="E63" s="49" t="s">
        <v>386</v>
      </c>
      <c r="F63" s="49" t="s">
        <v>612</v>
      </c>
      <c r="G63" s="49" t="s">
        <v>435</v>
      </c>
      <c r="H63" s="49" t="s">
        <v>414</v>
      </c>
      <c r="I63" s="137">
        <v>15</v>
      </c>
      <c r="J63" s="137">
        <v>0</v>
      </c>
      <c r="K63" s="137">
        <f t="shared" si="0"/>
        <v>0</v>
      </c>
      <c r="L63" s="137">
        <f t="shared" si="1"/>
        <v>15</v>
      </c>
    </row>
    <row r="64" spans="2:12" ht="12.75">
      <c r="B64" s="50" t="s">
        <v>202</v>
      </c>
      <c r="C64" s="51"/>
      <c r="D64" s="49" t="s">
        <v>383</v>
      </c>
      <c r="E64" s="49" t="s">
        <v>365</v>
      </c>
      <c r="F64" s="51"/>
      <c r="G64" s="49"/>
      <c r="H64" s="49"/>
      <c r="I64" s="137">
        <f>I65+I92+I97</f>
        <v>849.9</v>
      </c>
      <c r="J64" s="137">
        <f>J65+J92+J97</f>
        <v>444</v>
      </c>
      <c r="K64" s="137">
        <f t="shared" si="0"/>
        <v>52.2414401694317</v>
      </c>
      <c r="L64" s="137">
        <f t="shared" si="1"/>
        <v>405.9</v>
      </c>
    </row>
    <row r="65" spans="2:12" ht="12.75">
      <c r="B65" s="50" t="s">
        <v>422</v>
      </c>
      <c r="C65" s="51"/>
      <c r="D65" s="49" t="s">
        <v>383</v>
      </c>
      <c r="E65" s="49" t="s">
        <v>365</v>
      </c>
      <c r="F65" s="51" t="s">
        <v>423</v>
      </c>
      <c r="G65" s="49"/>
      <c r="H65" s="49"/>
      <c r="I65" s="137">
        <f>I66+I74+I82</f>
        <v>713.9</v>
      </c>
      <c r="J65" s="137">
        <f>J66+J74+J82</f>
        <v>444</v>
      </c>
      <c r="K65" s="137">
        <f t="shared" si="0"/>
        <v>62.19358453564925</v>
      </c>
      <c r="L65" s="137">
        <f t="shared" si="1"/>
        <v>269.9</v>
      </c>
    </row>
    <row r="66" spans="2:12" ht="38.25">
      <c r="B66" s="50" t="s">
        <v>440</v>
      </c>
      <c r="C66" s="51"/>
      <c r="D66" s="49" t="s">
        <v>383</v>
      </c>
      <c r="E66" s="49" t="s">
        <v>365</v>
      </c>
      <c r="F66" s="51" t="s">
        <v>441</v>
      </c>
      <c r="G66" s="49"/>
      <c r="H66" s="49"/>
      <c r="I66" s="137">
        <f>I67+I71</f>
        <v>261.9</v>
      </c>
      <c r="J66" s="137">
        <f>J67+J71</f>
        <v>146.3</v>
      </c>
      <c r="K66" s="137">
        <f t="shared" si="0"/>
        <v>55.86101565483009</v>
      </c>
      <c r="L66" s="137">
        <f t="shared" si="1"/>
        <v>115.59999999999997</v>
      </c>
    </row>
    <row r="67" spans="2:12" ht="38.25">
      <c r="B67" s="40" t="s">
        <v>425</v>
      </c>
      <c r="C67" s="138"/>
      <c r="D67" s="49" t="s">
        <v>383</v>
      </c>
      <c r="E67" s="49" t="s">
        <v>365</v>
      </c>
      <c r="F67" s="51" t="s">
        <v>441</v>
      </c>
      <c r="G67" s="49" t="s">
        <v>120</v>
      </c>
      <c r="H67" s="49"/>
      <c r="I67" s="137">
        <f>I68</f>
        <v>251.79999999999998</v>
      </c>
      <c r="J67" s="137">
        <f>J68</f>
        <v>137.5</v>
      </c>
      <c r="K67" s="137">
        <f t="shared" si="0"/>
        <v>54.60683081810962</v>
      </c>
      <c r="L67" s="137">
        <f t="shared" si="1"/>
        <v>114.29999999999998</v>
      </c>
    </row>
    <row r="68" spans="2:12" ht="12.75">
      <c r="B68" s="40" t="s">
        <v>426</v>
      </c>
      <c r="C68" s="138"/>
      <c r="D68" s="49" t="s">
        <v>383</v>
      </c>
      <c r="E68" s="49" t="s">
        <v>365</v>
      </c>
      <c r="F68" s="51" t="s">
        <v>441</v>
      </c>
      <c r="G68" s="49" t="s">
        <v>427</v>
      </c>
      <c r="H68" s="49"/>
      <c r="I68" s="137">
        <f>I69+I70</f>
        <v>251.79999999999998</v>
      </c>
      <c r="J68" s="137">
        <f>J69+J70</f>
        <v>137.5</v>
      </c>
      <c r="K68" s="137">
        <f t="shared" si="0"/>
        <v>54.60683081810962</v>
      </c>
      <c r="L68" s="137">
        <f t="shared" si="1"/>
        <v>114.29999999999998</v>
      </c>
    </row>
    <row r="69" spans="2:12" ht="12.75">
      <c r="B69" s="40" t="s">
        <v>421</v>
      </c>
      <c r="C69" s="138"/>
      <c r="D69" s="49" t="s">
        <v>383</v>
      </c>
      <c r="E69" s="49" t="s">
        <v>365</v>
      </c>
      <c r="F69" s="51" t="s">
        <v>441</v>
      </c>
      <c r="G69" s="49" t="s">
        <v>427</v>
      </c>
      <c r="H69" s="49" t="s">
        <v>414</v>
      </c>
      <c r="I69" s="137">
        <v>11.7</v>
      </c>
      <c r="J69" s="137">
        <v>8.8</v>
      </c>
      <c r="K69" s="137">
        <f t="shared" si="0"/>
        <v>75.21367521367523</v>
      </c>
      <c r="L69" s="137">
        <f t="shared" si="1"/>
        <v>2.8999999999999986</v>
      </c>
    </row>
    <row r="70" spans="2:12" ht="12.75">
      <c r="B70" s="40" t="s">
        <v>409</v>
      </c>
      <c r="C70" s="138"/>
      <c r="D70" s="49" t="s">
        <v>383</v>
      </c>
      <c r="E70" s="49" t="s">
        <v>365</v>
      </c>
      <c r="F70" s="51" t="s">
        <v>441</v>
      </c>
      <c r="G70" s="49" t="s">
        <v>427</v>
      </c>
      <c r="H70" s="49">
        <v>3</v>
      </c>
      <c r="I70" s="137">
        <v>240.1</v>
      </c>
      <c r="J70" s="137">
        <v>128.7</v>
      </c>
      <c r="K70" s="137">
        <f t="shared" si="0"/>
        <v>53.60266555601832</v>
      </c>
      <c r="L70" s="137">
        <f t="shared" si="1"/>
        <v>111.4</v>
      </c>
    </row>
    <row r="71" spans="2:12" ht="12.75">
      <c r="B71" s="50" t="s">
        <v>432</v>
      </c>
      <c r="C71" s="51"/>
      <c r="D71" s="49" t="s">
        <v>383</v>
      </c>
      <c r="E71" s="49" t="s">
        <v>365</v>
      </c>
      <c r="F71" s="51" t="s">
        <v>441</v>
      </c>
      <c r="G71" s="49" t="s">
        <v>433</v>
      </c>
      <c r="H71" s="49"/>
      <c r="I71" s="137">
        <f>I72</f>
        <v>10.1</v>
      </c>
      <c r="J71" s="137">
        <f>J72</f>
        <v>8.8</v>
      </c>
      <c r="K71" s="137">
        <f t="shared" si="0"/>
        <v>87.12871287128714</v>
      </c>
      <c r="L71" s="137">
        <f t="shared" si="1"/>
        <v>1.299999999999999</v>
      </c>
    </row>
    <row r="72" spans="2:12" ht="12.75">
      <c r="B72" s="50" t="s">
        <v>434</v>
      </c>
      <c r="C72" s="51"/>
      <c r="D72" s="49" t="s">
        <v>383</v>
      </c>
      <c r="E72" s="49" t="s">
        <v>365</v>
      </c>
      <c r="F72" s="51" t="s">
        <v>441</v>
      </c>
      <c r="G72" s="49" t="s">
        <v>435</v>
      </c>
      <c r="H72" s="49"/>
      <c r="I72" s="137">
        <f>I73</f>
        <v>10.1</v>
      </c>
      <c r="J72" s="137">
        <f>J73</f>
        <v>8.8</v>
      </c>
      <c r="K72" s="137">
        <f t="shared" si="0"/>
        <v>87.12871287128714</v>
      </c>
      <c r="L72" s="137">
        <f t="shared" si="1"/>
        <v>1.299999999999999</v>
      </c>
    </row>
    <row r="73" spans="2:12" ht="12.75">
      <c r="B73" s="40" t="s">
        <v>409</v>
      </c>
      <c r="C73" s="138"/>
      <c r="D73" s="49" t="s">
        <v>383</v>
      </c>
      <c r="E73" s="49" t="s">
        <v>365</v>
      </c>
      <c r="F73" s="51" t="s">
        <v>441</v>
      </c>
      <c r="G73" s="49" t="s">
        <v>435</v>
      </c>
      <c r="H73" s="49">
        <v>3</v>
      </c>
      <c r="I73" s="137">
        <v>10.1</v>
      </c>
      <c r="J73" s="137">
        <v>8.8</v>
      </c>
      <c r="K73" s="137">
        <f t="shared" si="0"/>
        <v>87.12871287128714</v>
      </c>
      <c r="L73" s="137">
        <f t="shared" si="1"/>
        <v>1.299999999999999</v>
      </c>
    </row>
    <row r="74" spans="2:12" ht="25.5">
      <c r="B74" s="50" t="s">
        <v>444</v>
      </c>
      <c r="C74" s="51"/>
      <c r="D74" s="49" t="s">
        <v>383</v>
      </c>
      <c r="E74" s="49" t="s">
        <v>365</v>
      </c>
      <c r="F74" s="51" t="s">
        <v>445</v>
      </c>
      <c r="G74" s="49"/>
      <c r="H74" s="49"/>
      <c r="I74" s="137">
        <f>I75+I79</f>
        <v>261.59999999999997</v>
      </c>
      <c r="J74" s="137">
        <f>J75+J79</f>
        <v>143.3</v>
      </c>
      <c r="K74" s="137">
        <f aca="true" t="shared" si="7" ref="K74:K137">J74/I74*100</f>
        <v>54.778287461773715</v>
      </c>
      <c r="L74" s="137">
        <f aca="true" t="shared" si="8" ref="L74:L137">I74-J74</f>
        <v>118.29999999999995</v>
      </c>
    </row>
    <row r="75" spans="2:12" ht="38.25">
      <c r="B75" s="40" t="s">
        <v>425</v>
      </c>
      <c r="C75" s="138"/>
      <c r="D75" s="49" t="s">
        <v>383</v>
      </c>
      <c r="E75" s="49" t="s">
        <v>365</v>
      </c>
      <c r="F75" s="51" t="s">
        <v>445</v>
      </c>
      <c r="G75" s="49" t="s">
        <v>120</v>
      </c>
      <c r="H75" s="49"/>
      <c r="I75" s="137">
        <f>I76</f>
        <v>251.79999999999998</v>
      </c>
      <c r="J75" s="137">
        <f>J76</f>
        <v>138.5</v>
      </c>
      <c r="K75" s="137">
        <f t="shared" si="7"/>
        <v>55.003971405877685</v>
      </c>
      <c r="L75" s="137">
        <f t="shared" si="8"/>
        <v>113.29999999999998</v>
      </c>
    </row>
    <row r="76" spans="2:12" ht="12.75">
      <c r="B76" s="40" t="s">
        <v>426</v>
      </c>
      <c r="C76" s="138"/>
      <c r="D76" s="49" t="s">
        <v>383</v>
      </c>
      <c r="E76" s="49" t="s">
        <v>365</v>
      </c>
      <c r="F76" s="51" t="s">
        <v>445</v>
      </c>
      <c r="G76" s="49" t="s">
        <v>427</v>
      </c>
      <c r="H76" s="49"/>
      <c r="I76" s="137">
        <f>I77+I78</f>
        <v>251.79999999999998</v>
      </c>
      <c r="J76" s="137">
        <f>J77+J78</f>
        <v>138.5</v>
      </c>
      <c r="K76" s="137">
        <f t="shared" si="7"/>
        <v>55.003971405877685</v>
      </c>
      <c r="L76" s="137">
        <f t="shared" si="8"/>
        <v>113.29999999999998</v>
      </c>
    </row>
    <row r="77" spans="2:12" ht="12.75">
      <c r="B77" s="40" t="s">
        <v>421</v>
      </c>
      <c r="C77" s="138"/>
      <c r="D77" s="49" t="s">
        <v>383</v>
      </c>
      <c r="E77" s="49" t="s">
        <v>365</v>
      </c>
      <c r="F77" s="51" t="s">
        <v>445</v>
      </c>
      <c r="G77" s="49" t="s">
        <v>427</v>
      </c>
      <c r="H77" s="49" t="s">
        <v>414</v>
      </c>
      <c r="I77" s="137">
        <v>11.7</v>
      </c>
      <c r="J77" s="137">
        <v>8.8</v>
      </c>
      <c r="K77" s="137">
        <f t="shared" si="7"/>
        <v>75.21367521367523</v>
      </c>
      <c r="L77" s="137">
        <f t="shared" si="8"/>
        <v>2.8999999999999986</v>
      </c>
    </row>
    <row r="78" spans="2:12" ht="12.75">
      <c r="B78" s="40" t="s">
        <v>409</v>
      </c>
      <c r="C78" s="138"/>
      <c r="D78" s="49" t="s">
        <v>383</v>
      </c>
      <c r="E78" s="49" t="s">
        <v>365</v>
      </c>
      <c r="F78" s="51" t="s">
        <v>445</v>
      </c>
      <c r="G78" s="49" t="s">
        <v>427</v>
      </c>
      <c r="H78" s="49">
        <v>3</v>
      </c>
      <c r="I78" s="137">
        <v>240.1</v>
      </c>
      <c r="J78" s="137">
        <v>129.7</v>
      </c>
      <c r="K78" s="137">
        <f t="shared" si="7"/>
        <v>54.019158683881706</v>
      </c>
      <c r="L78" s="137">
        <f t="shared" si="8"/>
        <v>110.4</v>
      </c>
    </row>
    <row r="79" spans="2:12" ht="12.75">
      <c r="B79" s="50" t="s">
        <v>432</v>
      </c>
      <c r="C79" s="51"/>
      <c r="D79" s="49" t="s">
        <v>383</v>
      </c>
      <c r="E79" s="49" t="s">
        <v>365</v>
      </c>
      <c r="F79" s="51" t="s">
        <v>445</v>
      </c>
      <c r="G79" s="49" t="s">
        <v>433</v>
      </c>
      <c r="H79" s="49"/>
      <c r="I79" s="137">
        <f>I80</f>
        <v>9.8</v>
      </c>
      <c r="J79" s="137">
        <f>J80</f>
        <v>4.8</v>
      </c>
      <c r="K79" s="137">
        <f t="shared" si="7"/>
        <v>48.979591836734684</v>
      </c>
      <c r="L79" s="137">
        <f t="shared" si="8"/>
        <v>5.000000000000001</v>
      </c>
    </row>
    <row r="80" spans="2:12" ht="12.75">
      <c r="B80" s="50" t="s">
        <v>434</v>
      </c>
      <c r="C80" s="51"/>
      <c r="D80" s="49" t="s">
        <v>383</v>
      </c>
      <c r="E80" s="49" t="s">
        <v>365</v>
      </c>
      <c r="F80" s="51" t="s">
        <v>445</v>
      </c>
      <c r="G80" s="49" t="s">
        <v>435</v>
      </c>
      <c r="H80" s="49"/>
      <c r="I80" s="137">
        <f>I81</f>
        <v>9.8</v>
      </c>
      <c r="J80" s="137">
        <f>J81</f>
        <v>4.8</v>
      </c>
      <c r="K80" s="137">
        <f t="shared" si="7"/>
        <v>48.979591836734684</v>
      </c>
      <c r="L80" s="137">
        <f t="shared" si="8"/>
        <v>5.000000000000001</v>
      </c>
    </row>
    <row r="81" spans="2:12" ht="12.75">
      <c r="B81" s="40" t="s">
        <v>409</v>
      </c>
      <c r="C81" s="138"/>
      <c r="D81" s="49" t="s">
        <v>383</v>
      </c>
      <c r="E81" s="49" t="s">
        <v>365</v>
      </c>
      <c r="F81" s="51" t="s">
        <v>445</v>
      </c>
      <c r="G81" s="49" t="s">
        <v>435</v>
      </c>
      <c r="H81" s="49">
        <v>3</v>
      </c>
      <c r="I81" s="137">
        <v>9.8</v>
      </c>
      <c r="J81" s="137">
        <v>4.8</v>
      </c>
      <c r="K81" s="137">
        <f t="shared" si="7"/>
        <v>48.979591836734684</v>
      </c>
      <c r="L81" s="137">
        <f t="shared" si="8"/>
        <v>5.000000000000001</v>
      </c>
    </row>
    <row r="82" spans="2:12" ht="25.5">
      <c r="B82" s="40" t="s">
        <v>578</v>
      </c>
      <c r="C82" s="138"/>
      <c r="D82" s="49" t="s">
        <v>383</v>
      </c>
      <c r="E82" s="49" t="s">
        <v>365</v>
      </c>
      <c r="F82" s="49" t="s">
        <v>447</v>
      </c>
      <c r="G82" s="49"/>
      <c r="H82" s="49"/>
      <c r="I82" s="137">
        <f>I83+I87+I89</f>
        <v>190.4</v>
      </c>
      <c r="J82" s="137">
        <f>J83+J87+J89</f>
        <v>154.4</v>
      </c>
      <c r="K82" s="137">
        <f t="shared" si="7"/>
        <v>81.09243697478992</v>
      </c>
      <c r="L82" s="137">
        <f t="shared" si="8"/>
        <v>36</v>
      </c>
    </row>
    <row r="83" spans="2:12" ht="38.25">
      <c r="B83" s="40" t="s">
        <v>425</v>
      </c>
      <c r="C83" s="138"/>
      <c r="D83" s="49" t="s">
        <v>383</v>
      </c>
      <c r="E83" s="49" t="s">
        <v>365</v>
      </c>
      <c r="F83" s="49" t="s">
        <v>447</v>
      </c>
      <c r="G83" s="49" t="s">
        <v>120</v>
      </c>
      <c r="H83" s="49"/>
      <c r="I83" s="137">
        <f>I84</f>
        <v>113</v>
      </c>
      <c r="J83" s="137">
        <f>J84</f>
        <v>104.2</v>
      </c>
      <c r="K83" s="137">
        <f t="shared" si="7"/>
        <v>92.21238938053098</v>
      </c>
      <c r="L83" s="137">
        <f t="shared" si="8"/>
        <v>8.799999999999997</v>
      </c>
    </row>
    <row r="84" spans="2:12" ht="12.75">
      <c r="B84" s="40" t="s">
        <v>426</v>
      </c>
      <c r="C84" s="138"/>
      <c r="D84" s="49" t="s">
        <v>383</v>
      </c>
      <c r="E84" s="49" t="s">
        <v>365</v>
      </c>
      <c r="F84" s="49" t="s">
        <v>447</v>
      </c>
      <c r="G84" s="49" t="s">
        <v>427</v>
      </c>
      <c r="H84" s="49"/>
      <c r="I84" s="137">
        <f>I85</f>
        <v>113</v>
      </c>
      <c r="J84" s="137">
        <f>J85</f>
        <v>104.2</v>
      </c>
      <c r="K84" s="137">
        <f t="shared" si="7"/>
        <v>92.21238938053098</v>
      </c>
      <c r="L84" s="137">
        <f t="shared" si="8"/>
        <v>8.799999999999997</v>
      </c>
    </row>
    <row r="85" spans="2:12" ht="12.75">
      <c r="B85" s="40" t="s">
        <v>421</v>
      </c>
      <c r="C85" s="138"/>
      <c r="D85" s="49" t="s">
        <v>383</v>
      </c>
      <c r="E85" s="49" t="s">
        <v>365</v>
      </c>
      <c r="F85" s="49" t="s">
        <v>447</v>
      </c>
      <c r="G85" s="49" t="s">
        <v>427</v>
      </c>
      <c r="H85" s="49">
        <v>2</v>
      </c>
      <c r="I85" s="137">
        <v>113</v>
      </c>
      <c r="J85" s="137">
        <v>104.2</v>
      </c>
      <c r="K85" s="137">
        <f t="shared" si="7"/>
        <v>92.21238938053098</v>
      </c>
      <c r="L85" s="137">
        <f t="shared" si="8"/>
        <v>8.799999999999997</v>
      </c>
    </row>
    <row r="86" spans="2:12" ht="12.75">
      <c r="B86" s="50" t="s">
        <v>432</v>
      </c>
      <c r="C86" s="51"/>
      <c r="D86" s="49" t="s">
        <v>383</v>
      </c>
      <c r="E86" s="49" t="s">
        <v>365</v>
      </c>
      <c r="F86" s="49" t="s">
        <v>447</v>
      </c>
      <c r="G86" s="49" t="s">
        <v>433</v>
      </c>
      <c r="H86" s="49"/>
      <c r="I86" s="137">
        <f>I87</f>
        <v>40.4</v>
      </c>
      <c r="J86" s="137">
        <f>J87</f>
        <v>13.7</v>
      </c>
      <c r="K86" s="137">
        <f t="shared" si="7"/>
        <v>33.91089108910891</v>
      </c>
      <c r="L86" s="137">
        <f t="shared" si="8"/>
        <v>26.7</v>
      </c>
    </row>
    <row r="87" spans="2:12" ht="12.75">
      <c r="B87" s="50" t="s">
        <v>434</v>
      </c>
      <c r="C87" s="51"/>
      <c r="D87" s="49" t="s">
        <v>383</v>
      </c>
      <c r="E87" s="49" t="s">
        <v>365</v>
      </c>
      <c r="F87" s="49" t="s">
        <v>447</v>
      </c>
      <c r="G87" s="49" t="s">
        <v>435</v>
      </c>
      <c r="H87" s="49"/>
      <c r="I87" s="137">
        <f>I88</f>
        <v>40.4</v>
      </c>
      <c r="J87" s="137">
        <f>J88</f>
        <v>13.7</v>
      </c>
      <c r="K87" s="137">
        <f t="shared" si="7"/>
        <v>33.91089108910891</v>
      </c>
      <c r="L87" s="137">
        <f t="shared" si="8"/>
        <v>26.7</v>
      </c>
    </row>
    <row r="88" spans="2:12" ht="12.75">
      <c r="B88" s="40" t="s">
        <v>421</v>
      </c>
      <c r="C88" s="138"/>
      <c r="D88" s="49" t="s">
        <v>383</v>
      </c>
      <c r="E88" s="49" t="s">
        <v>365</v>
      </c>
      <c r="F88" s="49" t="s">
        <v>447</v>
      </c>
      <c r="G88" s="49" t="s">
        <v>435</v>
      </c>
      <c r="H88" s="49">
        <v>2</v>
      </c>
      <c r="I88" s="137">
        <v>40.4</v>
      </c>
      <c r="J88" s="137">
        <v>13.7</v>
      </c>
      <c r="K88" s="137">
        <f t="shared" si="7"/>
        <v>33.91089108910891</v>
      </c>
      <c r="L88" s="137">
        <f t="shared" si="8"/>
        <v>26.7</v>
      </c>
    </row>
    <row r="89" spans="2:12" ht="12.75">
      <c r="B89" s="50" t="s">
        <v>437</v>
      </c>
      <c r="C89" s="51"/>
      <c r="D89" s="49" t="s">
        <v>383</v>
      </c>
      <c r="E89" s="49" t="s">
        <v>365</v>
      </c>
      <c r="F89" s="49" t="s">
        <v>447</v>
      </c>
      <c r="G89" s="49" t="s">
        <v>72</v>
      </c>
      <c r="H89" s="49"/>
      <c r="I89" s="137">
        <f>I90</f>
        <v>37</v>
      </c>
      <c r="J89" s="137">
        <f>J90</f>
        <v>36.5</v>
      </c>
      <c r="K89" s="137">
        <f t="shared" si="7"/>
        <v>98.64864864864865</v>
      </c>
      <c r="L89" s="137">
        <f t="shared" si="8"/>
        <v>0.5</v>
      </c>
    </row>
    <row r="90" spans="2:12" ht="12.75">
      <c r="B90" s="40" t="s">
        <v>448</v>
      </c>
      <c r="C90" s="138"/>
      <c r="D90" s="49" t="s">
        <v>383</v>
      </c>
      <c r="E90" s="49" t="s">
        <v>365</v>
      </c>
      <c r="F90" s="49" t="s">
        <v>447</v>
      </c>
      <c r="G90" s="49" t="s">
        <v>449</v>
      </c>
      <c r="H90" s="49"/>
      <c r="I90" s="137">
        <f>I91</f>
        <v>37</v>
      </c>
      <c r="J90" s="137">
        <f>J91</f>
        <v>36.5</v>
      </c>
      <c r="K90" s="137">
        <f t="shared" si="7"/>
        <v>98.64864864864865</v>
      </c>
      <c r="L90" s="137">
        <f t="shared" si="8"/>
        <v>0.5</v>
      </c>
    </row>
    <row r="91" spans="2:12" ht="12.75">
      <c r="B91" s="40" t="s">
        <v>421</v>
      </c>
      <c r="C91" s="138"/>
      <c r="D91" s="49" t="s">
        <v>383</v>
      </c>
      <c r="E91" s="49" t="s">
        <v>365</v>
      </c>
      <c r="F91" s="49" t="s">
        <v>447</v>
      </c>
      <c r="G91" s="49" t="s">
        <v>449</v>
      </c>
      <c r="H91" s="49">
        <v>2</v>
      </c>
      <c r="I91" s="137">
        <v>37</v>
      </c>
      <c r="J91" s="137">
        <v>36.5</v>
      </c>
      <c r="K91" s="137">
        <f t="shared" si="7"/>
        <v>98.64864864864865</v>
      </c>
      <c r="L91" s="137">
        <f t="shared" si="8"/>
        <v>0.5</v>
      </c>
    </row>
    <row r="92" spans="2:12" ht="38.25">
      <c r="B92" s="40" t="s">
        <v>262</v>
      </c>
      <c r="C92" s="138"/>
      <c r="D92" s="49" t="s">
        <v>383</v>
      </c>
      <c r="E92" s="49" t="s">
        <v>365</v>
      </c>
      <c r="F92" s="49" t="s">
        <v>263</v>
      </c>
      <c r="G92" s="49"/>
      <c r="H92" s="49"/>
      <c r="I92" s="137">
        <f aca="true" t="shared" si="9" ref="I92:J95">I93</f>
        <v>100</v>
      </c>
      <c r="J92" s="137">
        <f t="shared" si="9"/>
        <v>0</v>
      </c>
      <c r="K92" s="137">
        <f t="shared" si="7"/>
        <v>0</v>
      </c>
      <c r="L92" s="137">
        <f t="shared" si="8"/>
        <v>100</v>
      </c>
    </row>
    <row r="93" spans="2:12" ht="38.25">
      <c r="B93" s="40" t="s">
        <v>264</v>
      </c>
      <c r="C93" s="138"/>
      <c r="D93" s="49" t="s">
        <v>383</v>
      </c>
      <c r="E93" s="49" t="s">
        <v>365</v>
      </c>
      <c r="F93" s="49" t="s">
        <v>265</v>
      </c>
      <c r="G93" s="49"/>
      <c r="H93" s="49"/>
      <c r="I93" s="137">
        <f t="shared" si="9"/>
        <v>100</v>
      </c>
      <c r="J93" s="137">
        <f t="shared" si="9"/>
        <v>0</v>
      </c>
      <c r="K93" s="137">
        <f t="shared" si="7"/>
        <v>0</v>
      </c>
      <c r="L93" s="137">
        <f t="shared" si="8"/>
        <v>100</v>
      </c>
    </row>
    <row r="94" spans="2:12" ht="12.75">
      <c r="B94" s="50" t="s">
        <v>437</v>
      </c>
      <c r="C94" s="138"/>
      <c r="D94" s="49" t="s">
        <v>383</v>
      </c>
      <c r="E94" s="49" t="s">
        <v>365</v>
      </c>
      <c r="F94" s="49" t="s">
        <v>265</v>
      </c>
      <c r="G94" s="49" t="s">
        <v>72</v>
      </c>
      <c r="H94" s="49"/>
      <c r="I94" s="137">
        <f t="shared" si="9"/>
        <v>100</v>
      </c>
      <c r="J94" s="137">
        <f t="shared" si="9"/>
        <v>0</v>
      </c>
      <c r="K94" s="137">
        <f t="shared" si="7"/>
        <v>0</v>
      </c>
      <c r="L94" s="137">
        <f t="shared" si="8"/>
        <v>100</v>
      </c>
    </row>
    <row r="95" spans="2:12" ht="12.75">
      <c r="B95" s="40" t="s">
        <v>448</v>
      </c>
      <c r="C95" s="138"/>
      <c r="D95" s="49" t="s">
        <v>383</v>
      </c>
      <c r="E95" s="49" t="s">
        <v>365</v>
      </c>
      <c r="F95" s="49" t="s">
        <v>265</v>
      </c>
      <c r="G95" s="49" t="s">
        <v>449</v>
      </c>
      <c r="H95" s="49"/>
      <c r="I95" s="137">
        <f t="shared" si="9"/>
        <v>100</v>
      </c>
      <c r="J95" s="137">
        <f t="shared" si="9"/>
        <v>0</v>
      </c>
      <c r="K95" s="137">
        <f t="shared" si="7"/>
        <v>0</v>
      </c>
      <c r="L95" s="137">
        <f t="shared" si="8"/>
        <v>100</v>
      </c>
    </row>
    <row r="96" spans="2:12" ht="12.75">
      <c r="B96" s="40" t="s">
        <v>421</v>
      </c>
      <c r="C96" s="138"/>
      <c r="D96" s="49" t="s">
        <v>383</v>
      </c>
      <c r="E96" s="49" t="s">
        <v>365</v>
      </c>
      <c r="F96" s="49" t="s">
        <v>265</v>
      </c>
      <c r="G96" s="49" t="s">
        <v>449</v>
      </c>
      <c r="H96" s="49">
        <v>2</v>
      </c>
      <c r="I96" s="137">
        <v>100</v>
      </c>
      <c r="J96" s="137">
        <v>0</v>
      </c>
      <c r="K96" s="137">
        <f t="shared" si="7"/>
        <v>0</v>
      </c>
      <c r="L96" s="137">
        <f t="shared" si="8"/>
        <v>100</v>
      </c>
    </row>
    <row r="97" spans="2:12" ht="25.5">
      <c r="B97" s="74" t="s">
        <v>266</v>
      </c>
      <c r="C97" s="51"/>
      <c r="D97" s="49" t="s">
        <v>383</v>
      </c>
      <c r="E97" s="49" t="s">
        <v>365</v>
      </c>
      <c r="F97" s="49" t="s">
        <v>450</v>
      </c>
      <c r="G97" s="49"/>
      <c r="H97" s="49"/>
      <c r="I97" s="137">
        <f aca="true" t="shared" si="10" ref="I97:J101">I98</f>
        <v>36</v>
      </c>
      <c r="J97" s="137">
        <f t="shared" si="10"/>
        <v>0</v>
      </c>
      <c r="K97" s="137">
        <f t="shared" si="7"/>
        <v>0</v>
      </c>
      <c r="L97" s="137">
        <f t="shared" si="8"/>
        <v>36</v>
      </c>
    </row>
    <row r="98" spans="2:12" ht="25.5">
      <c r="B98" s="40" t="s">
        <v>267</v>
      </c>
      <c r="C98" s="138"/>
      <c r="D98" s="49" t="s">
        <v>383</v>
      </c>
      <c r="E98" s="49" t="s">
        <v>365</v>
      </c>
      <c r="F98" s="49" t="s">
        <v>268</v>
      </c>
      <c r="G98" s="49"/>
      <c r="H98" s="49"/>
      <c r="I98" s="137">
        <f t="shared" si="10"/>
        <v>36</v>
      </c>
      <c r="J98" s="137">
        <f t="shared" si="10"/>
        <v>0</v>
      </c>
      <c r="K98" s="137">
        <f t="shared" si="7"/>
        <v>0</v>
      </c>
      <c r="L98" s="137">
        <f t="shared" si="8"/>
        <v>36</v>
      </c>
    </row>
    <row r="99" spans="2:12" ht="38.25">
      <c r="B99" s="40" t="s">
        <v>269</v>
      </c>
      <c r="C99" s="138"/>
      <c r="D99" s="49" t="s">
        <v>383</v>
      </c>
      <c r="E99" s="49" t="s">
        <v>365</v>
      </c>
      <c r="F99" s="49" t="s">
        <v>270</v>
      </c>
      <c r="G99" s="48"/>
      <c r="H99" s="48"/>
      <c r="I99" s="137">
        <f t="shared" si="10"/>
        <v>36</v>
      </c>
      <c r="J99" s="137">
        <f t="shared" si="10"/>
        <v>0</v>
      </c>
      <c r="K99" s="137">
        <f t="shared" si="7"/>
        <v>0</v>
      </c>
      <c r="L99" s="137">
        <f t="shared" si="8"/>
        <v>36</v>
      </c>
    </row>
    <row r="100" spans="2:12" ht="12.75">
      <c r="B100" s="50" t="s">
        <v>432</v>
      </c>
      <c r="C100" s="51"/>
      <c r="D100" s="49" t="s">
        <v>383</v>
      </c>
      <c r="E100" s="49" t="s">
        <v>365</v>
      </c>
      <c r="F100" s="49" t="s">
        <v>270</v>
      </c>
      <c r="G100" s="49" t="s">
        <v>433</v>
      </c>
      <c r="H100" s="49"/>
      <c r="I100" s="137">
        <f t="shared" si="10"/>
        <v>36</v>
      </c>
      <c r="J100" s="137">
        <f t="shared" si="10"/>
        <v>0</v>
      </c>
      <c r="K100" s="137">
        <f t="shared" si="7"/>
        <v>0</v>
      </c>
      <c r="L100" s="137">
        <f t="shared" si="8"/>
        <v>36</v>
      </c>
    </row>
    <row r="101" spans="2:12" ht="12.75">
      <c r="B101" s="50" t="s">
        <v>434</v>
      </c>
      <c r="C101" s="51"/>
      <c r="D101" s="49" t="s">
        <v>383</v>
      </c>
      <c r="E101" s="49" t="s">
        <v>365</v>
      </c>
      <c r="F101" s="49" t="s">
        <v>270</v>
      </c>
      <c r="G101" s="49" t="s">
        <v>435</v>
      </c>
      <c r="H101" s="49"/>
      <c r="I101" s="137">
        <f t="shared" si="10"/>
        <v>36</v>
      </c>
      <c r="J101" s="137">
        <f t="shared" si="10"/>
        <v>0</v>
      </c>
      <c r="K101" s="137">
        <f t="shared" si="7"/>
        <v>0</v>
      </c>
      <c r="L101" s="137">
        <f t="shared" si="8"/>
        <v>36</v>
      </c>
    </row>
    <row r="102" spans="2:12" ht="12.75">
      <c r="B102" s="40" t="s">
        <v>421</v>
      </c>
      <c r="C102" s="138"/>
      <c r="D102" s="49" t="s">
        <v>383</v>
      </c>
      <c r="E102" s="49" t="s">
        <v>365</v>
      </c>
      <c r="F102" s="49" t="s">
        <v>270</v>
      </c>
      <c r="G102" s="49" t="s">
        <v>435</v>
      </c>
      <c r="H102" s="49">
        <v>2</v>
      </c>
      <c r="I102" s="137">
        <v>36</v>
      </c>
      <c r="J102" s="137">
        <v>0</v>
      </c>
      <c r="K102" s="137">
        <f t="shared" si="7"/>
        <v>0</v>
      </c>
      <c r="L102" s="137">
        <f t="shared" si="8"/>
        <v>36</v>
      </c>
    </row>
    <row r="103" spans="2:12" ht="12.75">
      <c r="B103" s="69" t="s">
        <v>361</v>
      </c>
      <c r="C103" s="145"/>
      <c r="D103" s="49" t="s">
        <v>388</v>
      </c>
      <c r="E103" s="49"/>
      <c r="F103" s="49"/>
      <c r="G103" s="49"/>
      <c r="H103" s="49"/>
      <c r="I103" s="137">
        <f aca="true" t="shared" si="11" ref="I103:J108">I104</f>
        <v>5</v>
      </c>
      <c r="J103" s="137">
        <f t="shared" si="11"/>
        <v>5</v>
      </c>
      <c r="K103" s="137">
        <f t="shared" si="7"/>
        <v>100</v>
      </c>
      <c r="L103" s="137">
        <f t="shared" si="8"/>
        <v>0</v>
      </c>
    </row>
    <row r="104" spans="2:12" ht="12.75">
      <c r="B104" s="40" t="s">
        <v>360</v>
      </c>
      <c r="C104" s="138"/>
      <c r="D104" s="49" t="s">
        <v>388</v>
      </c>
      <c r="E104" s="49" t="s">
        <v>389</v>
      </c>
      <c r="F104" s="49"/>
      <c r="G104" s="49"/>
      <c r="H104" s="49"/>
      <c r="I104" s="137">
        <f t="shared" si="11"/>
        <v>5</v>
      </c>
      <c r="J104" s="137">
        <f t="shared" si="11"/>
        <v>5</v>
      </c>
      <c r="K104" s="137">
        <f t="shared" si="7"/>
        <v>100</v>
      </c>
      <c r="L104" s="137">
        <f t="shared" si="8"/>
        <v>0</v>
      </c>
    </row>
    <row r="105" spans="2:12" ht="12.75">
      <c r="B105" s="50" t="s">
        <v>422</v>
      </c>
      <c r="C105" s="66"/>
      <c r="D105" s="49" t="s">
        <v>388</v>
      </c>
      <c r="E105" s="49" t="s">
        <v>389</v>
      </c>
      <c r="F105" s="51" t="s">
        <v>423</v>
      </c>
      <c r="G105" s="49"/>
      <c r="H105" s="49"/>
      <c r="I105" s="137">
        <f t="shared" si="11"/>
        <v>5</v>
      </c>
      <c r="J105" s="137">
        <f t="shared" si="11"/>
        <v>5</v>
      </c>
      <c r="K105" s="137">
        <f t="shared" si="7"/>
        <v>100</v>
      </c>
      <c r="L105" s="137">
        <f t="shared" si="8"/>
        <v>0</v>
      </c>
    </row>
    <row r="106" spans="2:12" ht="25.5">
      <c r="B106" s="40" t="s">
        <v>602</v>
      </c>
      <c r="C106" s="138"/>
      <c r="D106" s="49" t="s">
        <v>388</v>
      </c>
      <c r="E106" s="49" t="s">
        <v>389</v>
      </c>
      <c r="F106" s="49" t="s">
        <v>468</v>
      </c>
      <c r="G106" s="49"/>
      <c r="H106" s="49"/>
      <c r="I106" s="137">
        <f t="shared" si="11"/>
        <v>5</v>
      </c>
      <c r="J106" s="137">
        <f t="shared" si="11"/>
        <v>5</v>
      </c>
      <c r="K106" s="137">
        <f t="shared" si="7"/>
        <v>100</v>
      </c>
      <c r="L106" s="137">
        <f t="shared" si="8"/>
        <v>0</v>
      </c>
    </row>
    <row r="107" spans="2:12" ht="12.75">
      <c r="B107" s="50" t="s">
        <v>432</v>
      </c>
      <c r="C107" s="51"/>
      <c r="D107" s="49" t="s">
        <v>388</v>
      </c>
      <c r="E107" s="49" t="s">
        <v>389</v>
      </c>
      <c r="F107" s="49" t="s">
        <v>468</v>
      </c>
      <c r="G107" s="49" t="s">
        <v>433</v>
      </c>
      <c r="H107" s="49"/>
      <c r="I107" s="137">
        <f t="shared" si="11"/>
        <v>5</v>
      </c>
      <c r="J107" s="137">
        <f t="shared" si="11"/>
        <v>5</v>
      </c>
      <c r="K107" s="137">
        <f t="shared" si="7"/>
        <v>100</v>
      </c>
      <c r="L107" s="137">
        <f t="shared" si="8"/>
        <v>0</v>
      </c>
    </row>
    <row r="108" spans="2:12" ht="12.75">
      <c r="B108" s="50" t="s">
        <v>434</v>
      </c>
      <c r="C108" s="51"/>
      <c r="D108" s="49" t="s">
        <v>388</v>
      </c>
      <c r="E108" s="49" t="s">
        <v>389</v>
      </c>
      <c r="F108" s="49" t="s">
        <v>468</v>
      </c>
      <c r="G108" s="49" t="s">
        <v>435</v>
      </c>
      <c r="H108" s="49"/>
      <c r="I108" s="137">
        <f t="shared" si="11"/>
        <v>5</v>
      </c>
      <c r="J108" s="137">
        <f t="shared" si="11"/>
        <v>5</v>
      </c>
      <c r="K108" s="137">
        <f t="shared" si="7"/>
        <v>100</v>
      </c>
      <c r="L108" s="137">
        <f t="shared" si="8"/>
        <v>0</v>
      </c>
    </row>
    <row r="109" spans="2:12" ht="12.75">
      <c r="B109" s="40" t="s">
        <v>421</v>
      </c>
      <c r="C109" s="138"/>
      <c r="D109" s="49" t="s">
        <v>388</v>
      </c>
      <c r="E109" s="49" t="s">
        <v>389</v>
      </c>
      <c r="F109" s="49" t="s">
        <v>468</v>
      </c>
      <c r="G109" s="49" t="s">
        <v>435</v>
      </c>
      <c r="H109" s="49">
        <v>2</v>
      </c>
      <c r="I109" s="137">
        <v>5</v>
      </c>
      <c r="J109" s="137">
        <v>5</v>
      </c>
      <c r="K109" s="137">
        <f t="shared" si="7"/>
        <v>100</v>
      </c>
      <c r="L109" s="137">
        <f t="shared" si="8"/>
        <v>0</v>
      </c>
    </row>
    <row r="110" spans="2:12" ht="12.75">
      <c r="B110" s="40" t="s">
        <v>362</v>
      </c>
      <c r="C110" s="138"/>
      <c r="D110" s="49" t="s">
        <v>390</v>
      </c>
      <c r="E110" s="48"/>
      <c r="F110" s="48"/>
      <c r="G110" s="49"/>
      <c r="H110" s="49"/>
      <c r="I110" s="137">
        <f aca="true" t="shared" si="12" ref="I110:J115">I111</f>
        <v>6.5</v>
      </c>
      <c r="J110" s="137">
        <f t="shared" si="12"/>
        <v>6.5</v>
      </c>
      <c r="K110" s="137">
        <f t="shared" si="7"/>
        <v>100</v>
      </c>
      <c r="L110" s="137">
        <f t="shared" si="8"/>
        <v>0</v>
      </c>
    </row>
    <row r="111" spans="2:12" ht="25.5">
      <c r="B111" s="40" t="s">
        <v>23</v>
      </c>
      <c r="C111" s="138"/>
      <c r="D111" s="49" t="s">
        <v>390</v>
      </c>
      <c r="E111" s="49" t="s">
        <v>391</v>
      </c>
      <c r="F111" s="49"/>
      <c r="G111" s="49"/>
      <c r="H111" s="49"/>
      <c r="I111" s="137">
        <f t="shared" si="12"/>
        <v>6.5</v>
      </c>
      <c r="J111" s="137">
        <f t="shared" si="12"/>
        <v>6.5</v>
      </c>
      <c r="K111" s="137">
        <f t="shared" si="7"/>
        <v>100</v>
      </c>
      <c r="L111" s="137">
        <f t="shared" si="8"/>
        <v>0</v>
      </c>
    </row>
    <row r="112" spans="2:12" ht="12.75">
      <c r="B112" s="50" t="s">
        <v>422</v>
      </c>
      <c r="C112" s="66"/>
      <c r="D112" s="49" t="s">
        <v>390</v>
      </c>
      <c r="E112" s="49" t="s">
        <v>391</v>
      </c>
      <c r="F112" s="51" t="s">
        <v>423</v>
      </c>
      <c r="G112" s="49"/>
      <c r="H112" s="49"/>
      <c r="I112" s="137">
        <f t="shared" si="12"/>
        <v>6.5</v>
      </c>
      <c r="J112" s="137">
        <f t="shared" si="12"/>
        <v>6.5</v>
      </c>
      <c r="K112" s="137">
        <f t="shared" si="7"/>
        <v>100</v>
      </c>
      <c r="L112" s="137">
        <f t="shared" si="8"/>
        <v>0</v>
      </c>
    </row>
    <row r="113" spans="2:12" ht="25.5">
      <c r="B113" s="40" t="s">
        <v>469</v>
      </c>
      <c r="C113" s="138"/>
      <c r="D113" s="49" t="s">
        <v>390</v>
      </c>
      <c r="E113" s="49" t="s">
        <v>391</v>
      </c>
      <c r="F113" s="49" t="s">
        <v>470</v>
      </c>
      <c r="G113" s="49"/>
      <c r="H113" s="49"/>
      <c r="I113" s="137">
        <f t="shared" si="12"/>
        <v>6.5</v>
      </c>
      <c r="J113" s="137">
        <f t="shared" si="12"/>
        <v>6.5</v>
      </c>
      <c r="K113" s="137">
        <f t="shared" si="7"/>
        <v>100</v>
      </c>
      <c r="L113" s="137">
        <f t="shared" si="8"/>
        <v>0</v>
      </c>
    </row>
    <row r="114" spans="2:12" ht="12.75">
      <c r="B114" s="50" t="s">
        <v>432</v>
      </c>
      <c r="C114" s="51"/>
      <c r="D114" s="49" t="s">
        <v>390</v>
      </c>
      <c r="E114" s="49" t="s">
        <v>391</v>
      </c>
      <c r="F114" s="49" t="s">
        <v>470</v>
      </c>
      <c r="G114" s="49" t="s">
        <v>433</v>
      </c>
      <c r="H114" s="49"/>
      <c r="I114" s="137">
        <f t="shared" si="12"/>
        <v>6.5</v>
      </c>
      <c r="J114" s="137">
        <f t="shared" si="12"/>
        <v>6.5</v>
      </c>
      <c r="K114" s="137">
        <f t="shared" si="7"/>
        <v>100</v>
      </c>
      <c r="L114" s="137">
        <f t="shared" si="8"/>
        <v>0</v>
      </c>
    </row>
    <row r="115" spans="2:12" ht="12.75">
      <c r="B115" s="50" t="s">
        <v>434</v>
      </c>
      <c r="C115" s="51"/>
      <c r="D115" s="49" t="s">
        <v>390</v>
      </c>
      <c r="E115" s="49" t="s">
        <v>391</v>
      </c>
      <c r="F115" s="49" t="s">
        <v>470</v>
      </c>
      <c r="G115" s="49" t="s">
        <v>435</v>
      </c>
      <c r="H115" s="49"/>
      <c r="I115" s="137">
        <f t="shared" si="12"/>
        <v>6.5</v>
      </c>
      <c r="J115" s="137">
        <f t="shared" si="12"/>
        <v>6.5</v>
      </c>
      <c r="K115" s="137">
        <f t="shared" si="7"/>
        <v>100</v>
      </c>
      <c r="L115" s="137">
        <f t="shared" si="8"/>
        <v>0</v>
      </c>
    </row>
    <row r="116" spans="2:12" ht="12.75">
      <c r="B116" s="40" t="s">
        <v>421</v>
      </c>
      <c r="C116" s="138"/>
      <c r="D116" s="49" t="s">
        <v>390</v>
      </c>
      <c r="E116" s="49" t="s">
        <v>391</v>
      </c>
      <c r="F116" s="49" t="s">
        <v>470</v>
      </c>
      <c r="G116" s="49" t="s">
        <v>435</v>
      </c>
      <c r="H116" s="49">
        <v>2</v>
      </c>
      <c r="I116" s="137">
        <v>6.5</v>
      </c>
      <c r="J116" s="137">
        <v>6.5</v>
      </c>
      <c r="K116" s="137">
        <f t="shared" si="7"/>
        <v>100</v>
      </c>
      <c r="L116" s="137">
        <f t="shared" si="8"/>
        <v>0</v>
      </c>
    </row>
    <row r="117" spans="2:12" ht="12.75">
      <c r="B117" s="40" t="s">
        <v>203</v>
      </c>
      <c r="C117" s="138"/>
      <c r="D117" s="49" t="s">
        <v>392</v>
      </c>
      <c r="E117" s="49"/>
      <c r="F117" s="49"/>
      <c r="G117" s="49"/>
      <c r="H117" s="49"/>
      <c r="I117" s="137">
        <f>I118+I124</f>
        <v>3333</v>
      </c>
      <c r="J117" s="137">
        <f>J118+J124</f>
        <v>2561.4</v>
      </c>
      <c r="K117" s="137">
        <f t="shared" si="7"/>
        <v>76.84968496849686</v>
      </c>
      <c r="L117" s="137">
        <f t="shared" si="8"/>
        <v>771.5999999999999</v>
      </c>
    </row>
    <row r="118" spans="2:12" ht="12.75">
      <c r="B118" s="40" t="s">
        <v>381</v>
      </c>
      <c r="C118" s="138"/>
      <c r="D118" s="49" t="s">
        <v>392</v>
      </c>
      <c r="E118" s="49" t="s">
        <v>380</v>
      </c>
      <c r="F118" s="49"/>
      <c r="G118" s="49"/>
      <c r="H118" s="49"/>
      <c r="I118" s="137">
        <f aca="true" t="shared" si="13" ref="I118:J122">I119</f>
        <v>400</v>
      </c>
      <c r="J118" s="137">
        <f t="shared" si="13"/>
        <v>345.6</v>
      </c>
      <c r="K118" s="137">
        <f t="shared" si="7"/>
        <v>86.4</v>
      </c>
      <c r="L118" s="137">
        <f t="shared" si="8"/>
        <v>54.39999999999998</v>
      </c>
    </row>
    <row r="119" spans="2:12" ht="12.75">
      <c r="B119" s="50" t="s">
        <v>422</v>
      </c>
      <c r="C119" s="66"/>
      <c r="D119" s="49" t="s">
        <v>392</v>
      </c>
      <c r="E119" s="49" t="s">
        <v>380</v>
      </c>
      <c r="F119" s="51" t="s">
        <v>423</v>
      </c>
      <c r="G119" s="49"/>
      <c r="H119" s="49"/>
      <c r="I119" s="137">
        <f t="shared" si="13"/>
        <v>400</v>
      </c>
      <c r="J119" s="137">
        <f t="shared" si="13"/>
        <v>345.6</v>
      </c>
      <c r="K119" s="137">
        <f t="shared" si="7"/>
        <v>86.4</v>
      </c>
      <c r="L119" s="137">
        <f t="shared" si="8"/>
        <v>54.39999999999998</v>
      </c>
    </row>
    <row r="120" spans="2:12" ht="12.75">
      <c r="B120" s="50" t="s">
        <v>475</v>
      </c>
      <c r="C120" s="66"/>
      <c r="D120" s="49" t="s">
        <v>392</v>
      </c>
      <c r="E120" s="49" t="s">
        <v>380</v>
      </c>
      <c r="F120" s="51" t="s">
        <v>476</v>
      </c>
      <c r="G120" s="49"/>
      <c r="H120" s="49"/>
      <c r="I120" s="137">
        <f t="shared" si="13"/>
        <v>400</v>
      </c>
      <c r="J120" s="137">
        <f t="shared" si="13"/>
        <v>345.6</v>
      </c>
      <c r="K120" s="137">
        <f t="shared" si="7"/>
        <v>86.4</v>
      </c>
      <c r="L120" s="137">
        <f t="shared" si="8"/>
        <v>54.39999999999998</v>
      </c>
    </row>
    <row r="121" spans="2:12" ht="12.75">
      <c r="B121" s="50" t="s">
        <v>437</v>
      </c>
      <c r="C121" s="66"/>
      <c r="D121" s="49" t="s">
        <v>392</v>
      </c>
      <c r="E121" s="49" t="s">
        <v>380</v>
      </c>
      <c r="F121" s="51" t="s">
        <v>476</v>
      </c>
      <c r="G121" s="49" t="s">
        <v>72</v>
      </c>
      <c r="H121" s="49"/>
      <c r="I121" s="137">
        <f t="shared" si="13"/>
        <v>400</v>
      </c>
      <c r="J121" s="137">
        <f t="shared" si="13"/>
        <v>345.6</v>
      </c>
      <c r="K121" s="137">
        <f t="shared" si="7"/>
        <v>86.4</v>
      </c>
      <c r="L121" s="137">
        <f t="shared" si="8"/>
        <v>54.39999999999998</v>
      </c>
    </row>
    <row r="122" spans="2:12" ht="25.5">
      <c r="B122" s="40" t="s">
        <v>103</v>
      </c>
      <c r="C122" s="51"/>
      <c r="D122" s="49" t="s">
        <v>392</v>
      </c>
      <c r="E122" s="49" t="s">
        <v>380</v>
      </c>
      <c r="F122" s="51" t="s">
        <v>476</v>
      </c>
      <c r="G122" s="49" t="s">
        <v>102</v>
      </c>
      <c r="H122" s="49"/>
      <c r="I122" s="137">
        <f t="shared" si="13"/>
        <v>400</v>
      </c>
      <c r="J122" s="137">
        <f t="shared" si="13"/>
        <v>345.6</v>
      </c>
      <c r="K122" s="137">
        <f t="shared" si="7"/>
        <v>86.4</v>
      </c>
      <c r="L122" s="137">
        <f t="shared" si="8"/>
        <v>54.39999999999998</v>
      </c>
    </row>
    <row r="123" spans="2:12" ht="12.75">
      <c r="B123" s="40" t="s">
        <v>421</v>
      </c>
      <c r="C123" s="138"/>
      <c r="D123" s="49" t="s">
        <v>392</v>
      </c>
      <c r="E123" s="49" t="s">
        <v>380</v>
      </c>
      <c r="F123" s="51" t="s">
        <v>476</v>
      </c>
      <c r="G123" s="49" t="s">
        <v>102</v>
      </c>
      <c r="H123" s="49">
        <v>2</v>
      </c>
      <c r="I123" s="137">
        <v>400</v>
      </c>
      <c r="J123" s="137">
        <v>345.6</v>
      </c>
      <c r="K123" s="137">
        <f t="shared" si="7"/>
        <v>86.4</v>
      </c>
      <c r="L123" s="137">
        <f t="shared" si="8"/>
        <v>54.39999999999998</v>
      </c>
    </row>
    <row r="124" spans="2:12" ht="12.75">
      <c r="B124" s="40" t="s">
        <v>91</v>
      </c>
      <c r="C124" s="138"/>
      <c r="D124" s="49" t="s">
        <v>392</v>
      </c>
      <c r="E124" s="49" t="s">
        <v>90</v>
      </c>
      <c r="F124" s="49"/>
      <c r="G124" s="49"/>
      <c r="H124" s="49"/>
      <c r="I124" s="137">
        <f aca="true" t="shared" si="14" ref="I124:J128">I125</f>
        <v>2933</v>
      </c>
      <c r="J124" s="137">
        <f t="shared" si="14"/>
        <v>2215.8</v>
      </c>
      <c r="K124" s="137">
        <f t="shared" si="7"/>
        <v>75.5472212751449</v>
      </c>
      <c r="L124" s="137">
        <f t="shared" si="8"/>
        <v>717.1999999999998</v>
      </c>
    </row>
    <row r="125" spans="2:12" ht="25.5">
      <c r="B125" s="60" t="s">
        <v>271</v>
      </c>
      <c r="C125" s="66"/>
      <c r="D125" s="49" t="s">
        <v>392</v>
      </c>
      <c r="E125" s="49" t="s">
        <v>90</v>
      </c>
      <c r="F125" s="55" t="s">
        <v>457</v>
      </c>
      <c r="G125" s="49"/>
      <c r="H125" s="49"/>
      <c r="I125" s="137">
        <f t="shared" si="14"/>
        <v>2933</v>
      </c>
      <c r="J125" s="137">
        <f t="shared" si="14"/>
        <v>2215.8</v>
      </c>
      <c r="K125" s="137">
        <f t="shared" si="7"/>
        <v>75.5472212751449</v>
      </c>
      <c r="L125" s="137">
        <f t="shared" si="8"/>
        <v>717.1999999999998</v>
      </c>
    </row>
    <row r="126" spans="2:12" ht="25.5">
      <c r="B126" s="56" t="s">
        <v>272</v>
      </c>
      <c r="C126" s="138"/>
      <c r="D126" s="49" t="s">
        <v>392</v>
      </c>
      <c r="E126" s="49" t="s">
        <v>90</v>
      </c>
      <c r="F126" s="55" t="s">
        <v>451</v>
      </c>
      <c r="G126" s="49"/>
      <c r="H126" s="49"/>
      <c r="I126" s="137">
        <f t="shared" si="14"/>
        <v>2933</v>
      </c>
      <c r="J126" s="137">
        <f t="shared" si="14"/>
        <v>2215.8</v>
      </c>
      <c r="K126" s="137">
        <f t="shared" si="7"/>
        <v>75.5472212751449</v>
      </c>
      <c r="L126" s="137">
        <f t="shared" si="8"/>
        <v>717.1999999999998</v>
      </c>
    </row>
    <row r="127" spans="2:12" ht="12.75">
      <c r="B127" s="50" t="s">
        <v>432</v>
      </c>
      <c r="C127" s="51"/>
      <c r="D127" s="49" t="s">
        <v>392</v>
      </c>
      <c r="E127" s="49" t="s">
        <v>90</v>
      </c>
      <c r="F127" s="55" t="s">
        <v>451</v>
      </c>
      <c r="G127" s="49" t="s">
        <v>433</v>
      </c>
      <c r="H127" s="49"/>
      <c r="I127" s="137">
        <f t="shared" si="14"/>
        <v>2933</v>
      </c>
      <c r="J127" s="137">
        <f t="shared" si="14"/>
        <v>2215.8</v>
      </c>
      <c r="K127" s="137">
        <f t="shared" si="7"/>
        <v>75.5472212751449</v>
      </c>
      <c r="L127" s="137">
        <f t="shared" si="8"/>
        <v>717.1999999999998</v>
      </c>
    </row>
    <row r="128" spans="2:12" ht="12.75">
      <c r="B128" s="50" t="s">
        <v>434</v>
      </c>
      <c r="C128" s="51"/>
      <c r="D128" s="49" t="s">
        <v>392</v>
      </c>
      <c r="E128" s="49" t="s">
        <v>90</v>
      </c>
      <c r="F128" s="55" t="s">
        <v>451</v>
      </c>
      <c r="G128" s="49" t="s">
        <v>435</v>
      </c>
      <c r="H128" s="49"/>
      <c r="I128" s="137">
        <f t="shared" si="14"/>
        <v>2933</v>
      </c>
      <c r="J128" s="137">
        <f t="shared" si="14"/>
        <v>2215.8</v>
      </c>
      <c r="K128" s="137">
        <f t="shared" si="7"/>
        <v>75.5472212751449</v>
      </c>
      <c r="L128" s="137">
        <f t="shared" si="8"/>
        <v>717.1999999999998</v>
      </c>
    </row>
    <row r="129" spans="2:12" ht="12.75">
      <c r="B129" s="40" t="s">
        <v>421</v>
      </c>
      <c r="C129" s="138"/>
      <c r="D129" s="49" t="s">
        <v>392</v>
      </c>
      <c r="E129" s="49" t="s">
        <v>90</v>
      </c>
      <c r="F129" s="55" t="s">
        <v>451</v>
      </c>
      <c r="G129" s="49" t="s">
        <v>435</v>
      </c>
      <c r="H129" s="49">
        <v>2</v>
      </c>
      <c r="I129" s="137">
        <v>2933</v>
      </c>
      <c r="J129" s="137">
        <v>2215.8</v>
      </c>
      <c r="K129" s="137">
        <f t="shared" si="7"/>
        <v>75.5472212751449</v>
      </c>
      <c r="L129" s="137">
        <f t="shared" si="8"/>
        <v>717.1999999999998</v>
      </c>
    </row>
    <row r="130" spans="2:12" ht="12.75">
      <c r="B130" s="40" t="s">
        <v>204</v>
      </c>
      <c r="C130" s="138"/>
      <c r="D130" s="49" t="s">
        <v>393</v>
      </c>
      <c r="E130" s="49"/>
      <c r="F130" s="49"/>
      <c r="G130" s="49"/>
      <c r="H130" s="49"/>
      <c r="I130" s="137">
        <f>I131+I137</f>
        <v>250.5</v>
      </c>
      <c r="J130" s="137">
        <f>J131+J137</f>
        <v>250.3</v>
      </c>
      <c r="K130" s="137">
        <f t="shared" si="7"/>
        <v>99.92015968063873</v>
      </c>
      <c r="L130" s="137">
        <f t="shared" si="8"/>
        <v>0.19999999999998863</v>
      </c>
    </row>
    <row r="131" spans="2:12" ht="12.75">
      <c r="B131" s="146" t="s">
        <v>455</v>
      </c>
      <c r="C131" s="138"/>
      <c r="D131" s="49" t="s">
        <v>393</v>
      </c>
      <c r="E131" s="49" t="s">
        <v>454</v>
      </c>
      <c r="F131" s="49"/>
      <c r="G131" s="49"/>
      <c r="H131" s="49"/>
      <c r="I131" s="137">
        <f aca="true" t="shared" si="15" ref="I131:J135">I132</f>
        <v>90.5</v>
      </c>
      <c r="J131" s="137">
        <f t="shared" si="15"/>
        <v>90.4</v>
      </c>
      <c r="K131" s="137">
        <f t="shared" si="7"/>
        <v>99.88950276243095</v>
      </c>
      <c r="L131" s="137">
        <f t="shared" si="8"/>
        <v>0.09999999999999432</v>
      </c>
    </row>
    <row r="132" spans="2:12" ht="12.75">
      <c r="B132" s="50" t="s">
        <v>422</v>
      </c>
      <c r="C132" s="138"/>
      <c r="D132" s="49" t="s">
        <v>393</v>
      </c>
      <c r="E132" s="49" t="s">
        <v>454</v>
      </c>
      <c r="F132" s="51" t="s">
        <v>423</v>
      </c>
      <c r="G132" s="49"/>
      <c r="H132" s="49"/>
      <c r="I132" s="137">
        <f t="shared" si="15"/>
        <v>90.5</v>
      </c>
      <c r="J132" s="137">
        <f t="shared" si="15"/>
        <v>90.4</v>
      </c>
      <c r="K132" s="137">
        <f t="shared" si="7"/>
        <v>99.88950276243095</v>
      </c>
      <c r="L132" s="137">
        <f t="shared" si="8"/>
        <v>0.09999999999999432</v>
      </c>
    </row>
    <row r="133" spans="2:12" ht="12.75">
      <c r="B133" s="146" t="s">
        <v>273</v>
      </c>
      <c r="C133" s="138"/>
      <c r="D133" s="49" t="s">
        <v>393</v>
      </c>
      <c r="E133" s="49" t="s">
        <v>454</v>
      </c>
      <c r="F133" s="147" t="s">
        <v>274</v>
      </c>
      <c r="G133" s="49"/>
      <c r="H133" s="49"/>
      <c r="I133" s="137">
        <f t="shared" si="15"/>
        <v>90.5</v>
      </c>
      <c r="J133" s="137">
        <f t="shared" si="15"/>
        <v>90.4</v>
      </c>
      <c r="K133" s="137">
        <f t="shared" si="7"/>
        <v>99.88950276243095</v>
      </c>
      <c r="L133" s="137">
        <f t="shared" si="8"/>
        <v>0.09999999999999432</v>
      </c>
    </row>
    <row r="134" spans="2:12" ht="12.75">
      <c r="B134" s="50" t="s">
        <v>432</v>
      </c>
      <c r="C134" s="138"/>
      <c r="D134" s="49" t="s">
        <v>393</v>
      </c>
      <c r="E134" s="49" t="s">
        <v>454</v>
      </c>
      <c r="F134" s="147" t="s">
        <v>274</v>
      </c>
      <c r="G134" s="49" t="s">
        <v>433</v>
      </c>
      <c r="H134" s="49"/>
      <c r="I134" s="137">
        <f t="shared" si="15"/>
        <v>90.5</v>
      </c>
      <c r="J134" s="137">
        <f t="shared" si="15"/>
        <v>90.4</v>
      </c>
      <c r="K134" s="137">
        <f t="shared" si="7"/>
        <v>99.88950276243095</v>
      </c>
      <c r="L134" s="137">
        <f t="shared" si="8"/>
        <v>0.09999999999999432</v>
      </c>
    </row>
    <row r="135" spans="2:12" ht="12.75">
      <c r="B135" s="50" t="s">
        <v>434</v>
      </c>
      <c r="C135" s="138"/>
      <c r="D135" s="49" t="s">
        <v>393</v>
      </c>
      <c r="E135" s="49" t="s">
        <v>454</v>
      </c>
      <c r="F135" s="147" t="s">
        <v>274</v>
      </c>
      <c r="G135" s="49" t="s">
        <v>435</v>
      </c>
      <c r="H135" s="49"/>
      <c r="I135" s="137">
        <f t="shared" si="15"/>
        <v>90.5</v>
      </c>
      <c r="J135" s="137">
        <f t="shared" si="15"/>
        <v>90.4</v>
      </c>
      <c r="K135" s="137">
        <f t="shared" si="7"/>
        <v>99.88950276243095</v>
      </c>
      <c r="L135" s="137">
        <f t="shared" si="8"/>
        <v>0.09999999999999432</v>
      </c>
    </row>
    <row r="136" spans="2:12" ht="12.75">
      <c r="B136" s="40" t="s">
        <v>421</v>
      </c>
      <c r="C136" s="138"/>
      <c r="D136" s="49" t="s">
        <v>393</v>
      </c>
      <c r="E136" s="49" t="s">
        <v>454</v>
      </c>
      <c r="F136" s="147" t="s">
        <v>274</v>
      </c>
      <c r="G136" s="49" t="s">
        <v>435</v>
      </c>
      <c r="H136" s="49" t="s">
        <v>414</v>
      </c>
      <c r="I136" s="137">
        <v>90.5</v>
      </c>
      <c r="J136" s="137">
        <v>90.4</v>
      </c>
      <c r="K136" s="137">
        <f t="shared" si="7"/>
        <v>99.88950276243095</v>
      </c>
      <c r="L136" s="137">
        <f t="shared" si="8"/>
        <v>0.09999999999999432</v>
      </c>
    </row>
    <row r="137" spans="2:12" ht="12.75">
      <c r="B137" s="40" t="s">
        <v>368</v>
      </c>
      <c r="C137" s="51"/>
      <c r="D137" s="49" t="s">
        <v>393</v>
      </c>
      <c r="E137" s="49" t="s">
        <v>369</v>
      </c>
      <c r="F137" s="49"/>
      <c r="G137" s="49"/>
      <c r="H137" s="49"/>
      <c r="I137" s="137">
        <f aca="true" t="shared" si="16" ref="I137:J141">I138</f>
        <v>160</v>
      </c>
      <c r="J137" s="137">
        <f t="shared" si="16"/>
        <v>159.9</v>
      </c>
      <c r="K137" s="137">
        <f t="shared" si="7"/>
        <v>99.9375</v>
      </c>
      <c r="L137" s="137">
        <f t="shared" si="8"/>
        <v>0.09999999999999432</v>
      </c>
    </row>
    <row r="138" spans="2:12" ht="12.75">
      <c r="B138" s="50" t="s">
        <v>422</v>
      </c>
      <c r="C138" s="66"/>
      <c r="D138" s="49" t="s">
        <v>393</v>
      </c>
      <c r="E138" s="49" t="s">
        <v>369</v>
      </c>
      <c r="F138" s="51" t="s">
        <v>423</v>
      </c>
      <c r="G138" s="49"/>
      <c r="H138" s="49"/>
      <c r="I138" s="137">
        <f t="shared" si="16"/>
        <v>160</v>
      </c>
      <c r="J138" s="137">
        <f t="shared" si="16"/>
        <v>159.9</v>
      </c>
      <c r="K138" s="137">
        <f aca="true" t="shared" si="17" ref="K138:K199">J138/I138*100</f>
        <v>99.9375</v>
      </c>
      <c r="L138" s="137">
        <f aca="true" t="shared" si="18" ref="L138:L199">I138-J138</f>
        <v>0.09999999999999432</v>
      </c>
    </row>
    <row r="139" spans="2:12" ht="25.5">
      <c r="B139" s="40" t="s">
        <v>477</v>
      </c>
      <c r="C139" s="138"/>
      <c r="D139" s="49" t="s">
        <v>393</v>
      </c>
      <c r="E139" s="49" t="s">
        <v>369</v>
      </c>
      <c r="F139" s="51" t="s">
        <v>478</v>
      </c>
      <c r="G139" s="49"/>
      <c r="H139" s="49"/>
      <c r="I139" s="137">
        <f t="shared" si="16"/>
        <v>160</v>
      </c>
      <c r="J139" s="137">
        <f t="shared" si="16"/>
        <v>159.9</v>
      </c>
      <c r="K139" s="137">
        <f t="shared" si="17"/>
        <v>99.9375</v>
      </c>
      <c r="L139" s="137">
        <f t="shared" si="18"/>
        <v>0.09999999999999432</v>
      </c>
    </row>
    <row r="140" spans="2:12" ht="12.75">
      <c r="B140" s="50" t="s">
        <v>432</v>
      </c>
      <c r="C140" s="51"/>
      <c r="D140" s="49" t="s">
        <v>393</v>
      </c>
      <c r="E140" s="49" t="s">
        <v>369</v>
      </c>
      <c r="F140" s="51" t="s">
        <v>478</v>
      </c>
      <c r="G140" s="49" t="s">
        <v>433</v>
      </c>
      <c r="H140" s="49"/>
      <c r="I140" s="137">
        <f t="shared" si="16"/>
        <v>160</v>
      </c>
      <c r="J140" s="137">
        <f t="shared" si="16"/>
        <v>159.9</v>
      </c>
      <c r="K140" s="137">
        <f t="shared" si="17"/>
        <v>99.9375</v>
      </c>
      <c r="L140" s="137">
        <f t="shared" si="18"/>
        <v>0.09999999999999432</v>
      </c>
    </row>
    <row r="141" spans="2:12" ht="12.75">
      <c r="B141" s="50" t="s">
        <v>434</v>
      </c>
      <c r="C141" s="51"/>
      <c r="D141" s="49" t="s">
        <v>393</v>
      </c>
      <c r="E141" s="49" t="s">
        <v>369</v>
      </c>
      <c r="F141" s="51" t="s">
        <v>478</v>
      </c>
      <c r="G141" s="49" t="s">
        <v>435</v>
      </c>
      <c r="H141" s="49"/>
      <c r="I141" s="137">
        <f t="shared" si="16"/>
        <v>160</v>
      </c>
      <c r="J141" s="137">
        <f t="shared" si="16"/>
        <v>159.9</v>
      </c>
      <c r="K141" s="137">
        <f t="shared" si="17"/>
        <v>99.9375</v>
      </c>
      <c r="L141" s="137">
        <f t="shared" si="18"/>
        <v>0.09999999999999432</v>
      </c>
    </row>
    <row r="142" spans="2:12" ht="12.75">
      <c r="B142" s="40" t="s">
        <v>421</v>
      </c>
      <c r="C142" s="138"/>
      <c r="D142" s="49" t="s">
        <v>393</v>
      </c>
      <c r="E142" s="49" t="s">
        <v>369</v>
      </c>
      <c r="F142" s="51" t="s">
        <v>478</v>
      </c>
      <c r="G142" s="49" t="s">
        <v>435</v>
      </c>
      <c r="H142" s="49">
        <v>2</v>
      </c>
      <c r="I142" s="137">
        <v>160</v>
      </c>
      <c r="J142" s="137">
        <v>159.9</v>
      </c>
      <c r="K142" s="137">
        <f t="shared" si="17"/>
        <v>99.9375</v>
      </c>
      <c r="L142" s="137">
        <f t="shared" si="18"/>
        <v>0.09999999999999432</v>
      </c>
    </row>
    <row r="143" spans="2:12" ht="12.75">
      <c r="B143" s="40" t="s">
        <v>205</v>
      </c>
      <c r="C143" s="138"/>
      <c r="D143" s="49" t="s">
        <v>394</v>
      </c>
      <c r="E143" s="49"/>
      <c r="F143" s="49"/>
      <c r="G143" s="49"/>
      <c r="H143" s="49"/>
      <c r="I143" s="137">
        <f>I144+I149</f>
        <v>4599.799999999999</v>
      </c>
      <c r="J143" s="137">
        <f>J144+J149</f>
        <v>3709.6</v>
      </c>
      <c r="K143" s="137">
        <f t="shared" si="17"/>
        <v>80.6469846515066</v>
      </c>
      <c r="L143" s="137">
        <f t="shared" si="18"/>
        <v>890.1999999999994</v>
      </c>
    </row>
    <row r="144" spans="2:12" ht="12.75">
      <c r="B144" s="50" t="s">
        <v>422</v>
      </c>
      <c r="C144" s="66"/>
      <c r="D144" s="49" t="s">
        <v>394</v>
      </c>
      <c r="E144" s="49" t="s">
        <v>396</v>
      </c>
      <c r="F144" s="51" t="s">
        <v>423</v>
      </c>
      <c r="G144" s="49"/>
      <c r="H144" s="49"/>
      <c r="I144" s="137">
        <f aca="true" t="shared" si="19" ref="I144:J147">I145</f>
        <v>4424.9</v>
      </c>
      <c r="J144" s="137">
        <f t="shared" si="19"/>
        <v>3685.9</v>
      </c>
      <c r="K144" s="137">
        <f t="shared" si="17"/>
        <v>83.29905760582162</v>
      </c>
      <c r="L144" s="137">
        <f t="shared" si="18"/>
        <v>738.9999999999995</v>
      </c>
    </row>
    <row r="145" spans="2:12" ht="25.5">
      <c r="B145" s="40" t="s">
        <v>584</v>
      </c>
      <c r="C145" s="51"/>
      <c r="D145" s="49" t="s">
        <v>394</v>
      </c>
      <c r="E145" s="49" t="s">
        <v>396</v>
      </c>
      <c r="F145" s="51" t="s">
        <v>487</v>
      </c>
      <c r="G145" s="52"/>
      <c r="H145" s="49"/>
      <c r="I145" s="137">
        <f t="shared" si="19"/>
        <v>4424.9</v>
      </c>
      <c r="J145" s="137">
        <f t="shared" si="19"/>
        <v>3685.9</v>
      </c>
      <c r="K145" s="137">
        <f t="shared" si="17"/>
        <v>83.29905760582162</v>
      </c>
      <c r="L145" s="137">
        <f t="shared" si="18"/>
        <v>738.9999999999995</v>
      </c>
    </row>
    <row r="146" spans="2:12" ht="25.5">
      <c r="B146" s="40" t="s">
        <v>473</v>
      </c>
      <c r="C146" s="138"/>
      <c r="D146" s="49" t="s">
        <v>394</v>
      </c>
      <c r="E146" s="49" t="s">
        <v>396</v>
      </c>
      <c r="F146" s="51" t="s">
        <v>487</v>
      </c>
      <c r="G146" s="49" t="s">
        <v>474</v>
      </c>
      <c r="H146" s="49"/>
      <c r="I146" s="137">
        <f t="shared" si="19"/>
        <v>4424.9</v>
      </c>
      <c r="J146" s="137">
        <f t="shared" si="19"/>
        <v>3685.9</v>
      </c>
      <c r="K146" s="137">
        <f t="shared" si="17"/>
        <v>83.29905760582162</v>
      </c>
      <c r="L146" s="137">
        <f t="shared" si="18"/>
        <v>738.9999999999995</v>
      </c>
    </row>
    <row r="147" spans="2:12" ht="25.5">
      <c r="B147" s="40" t="s">
        <v>157</v>
      </c>
      <c r="C147" s="138"/>
      <c r="D147" s="49" t="s">
        <v>394</v>
      </c>
      <c r="E147" s="49" t="s">
        <v>396</v>
      </c>
      <c r="F147" s="51" t="s">
        <v>487</v>
      </c>
      <c r="G147" s="49" t="s">
        <v>156</v>
      </c>
      <c r="H147" s="49"/>
      <c r="I147" s="137">
        <f t="shared" si="19"/>
        <v>4424.9</v>
      </c>
      <c r="J147" s="137">
        <f t="shared" si="19"/>
        <v>3685.9</v>
      </c>
      <c r="K147" s="137">
        <f t="shared" si="17"/>
        <v>83.29905760582162</v>
      </c>
      <c r="L147" s="137">
        <f t="shared" si="18"/>
        <v>738.9999999999995</v>
      </c>
    </row>
    <row r="148" spans="2:12" ht="12.75">
      <c r="B148" s="40" t="s">
        <v>421</v>
      </c>
      <c r="C148" s="51"/>
      <c r="D148" s="49" t="s">
        <v>394</v>
      </c>
      <c r="E148" s="49" t="s">
        <v>396</v>
      </c>
      <c r="F148" s="51" t="s">
        <v>487</v>
      </c>
      <c r="G148" s="49" t="s">
        <v>156</v>
      </c>
      <c r="H148" s="49">
        <v>2</v>
      </c>
      <c r="I148" s="137">
        <v>4424.9</v>
      </c>
      <c r="J148" s="137">
        <v>3685.9</v>
      </c>
      <c r="K148" s="137">
        <f t="shared" si="17"/>
        <v>83.29905760582162</v>
      </c>
      <c r="L148" s="137">
        <f t="shared" si="18"/>
        <v>738.9999999999995</v>
      </c>
    </row>
    <row r="149" spans="2:12" ht="25.5">
      <c r="B149" s="74" t="s">
        <v>275</v>
      </c>
      <c r="C149" s="51"/>
      <c r="D149" s="49" t="s">
        <v>394</v>
      </c>
      <c r="E149" s="49" t="s">
        <v>396</v>
      </c>
      <c r="F149" s="49" t="s">
        <v>276</v>
      </c>
      <c r="G149" s="52"/>
      <c r="H149" s="49"/>
      <c r="I149" s="137">
        <f aca="true" t="shared" si="20" ref="I149:J153">I150</f>
        <v>174.9</v>
      </c>
      <c r="J149" s="137">
        <f t="shared" si="20"/>
        <v>23.7</v>
      </c>
      <c r="K149" s="137">
        <f t="shared" si="17"/>
        <v>13.550600343053173</v>
      </c>
      <c r="L149" s="137">
        <f t="shared" si="18"/>
        <v>151.20000000000002</v>
      </c>
    </row>
    <row r="150" spans="2:12" ht="38.25">
      <c r="B150" s="40" t="s">
        <v>277</v>
      </c>
      <c r="C150" s="61"/>
      <c r="D150" s="49" t="s">
        <v>394</v>
      </c>
      <c r="E150" s="49" t="s">
        <v>396</v>
      </c>
      <c r="F150" s="49" t="s">
        <v>278</v>
      </c>
      <c r="G150" s="49"/>
      <c r="H150" s="49"/>
      <c r="I150" s="137">
        <f t="shared" si="20"/>
        <v>174.9</v>
      </c>
      <c r="J150" s="137">
        <f t="shared" si="20"/>
        <v>23.7</v>
      </c>
      <c r="K150" s="137">
        <f t="shared" si="17"/>
        <v>13.550600343053173</v>
      </c>
      <c r="L150" s="137">
        <f t="shared" si="18"/>
        <v>151.20000000000002</v>
      </c>
    </row>
    <row r="151" spans="2:12" ht="38.25">
      <c r="B151" s="40" t="s">
        <v>279</v>
      </c>
      <c r="C151" s="61"/>
      <c r="D151" s="49" t="s">
        <v>394</v>
      </c>
      <c r="E151" s="49" t="s">
        <v>396</v>
      </c>
      <c r="F151" s="49" t="s">
        <v>280</v>
      </c>
      <c r="G151" s="49"/>
      <c r="H151" s="49"/>
      <c r="I151" s="137">
        <f t="shared" si="20"/>
        <v>174.9</v>
      </c>
      <c r="J151" s="137">
        <f t="shared" si="20"/>
        <v>23.7</v>
      </c>
      <c r="K151" s="137">
        <f t="shared" si="17"/>
        <v>13.550600343053173</v>
      </c>
      <c r="L151" s="137">
        <f t="shared" si="18"/>
        <v>151.20000000000002</v>
      </c>
    </row>
    <row r="152" spans="2:12" ht="25.5">
      <c r="B152" s="40" t="s">
        <v>473</v>
      </c>
      <c r="C152" s="61"/>
      <c r="D152" s="49" t="s">
        <v>394</v>
      </c>
      <c r="E152" s="49" t="s">
        <v>396</v>
      </c>
      <c r="F152" s="49" t="s">
        <v>280</v>
      </c>
      <c r="G152" s="49" t="s">
        <v>474</v>
      </c>
      <c r="H152" s="49"/>
      <c r="I152" s="137">
        <f t="shared" si="20"/>
        <v>174.9</v>
      </c>
      <c r="J152" s="137">
        <f t="shared" si="20"/>
        <v>23.7</v>
      </c>
      <c r="K152" s="137">
        <f t="shared" si="17"/>
        <v>13.550600343053173</v>
      </c>
      <c r="L152" s="137">
        <f t="shared" si="18"/>
        <v>151.20000000000002</v>
      </c>
    </row>
    <row r="153" spans="2:12" ht="12.75">
      <c r="B153" s="40" t="s">
        <v>570</v>
      </c>
      <c r="C153" s="61"/>
      <c r="D153" s="49" t="s">
        <v>394</v>
      </c>
      <c r="E153" s="49" t="s">
        <v>396</v>
      </c>
      <c r="F153" s="49" t="s">
        <v>280</v>
      </c>
      <c r="G153" s="52">
        <v>612</v>
      </c>
      <c r="H153" s="49"/>
      <c r="I153" s="137">
        <f t="shared" si="20"/>
        <v>174.9</v>
      </c>
      <c r="J153" s="137">
        <f t="shared" si="20"/>
        <v>23.7</v>
      </c>
      <c r="K153" s="137">
        <f t="shared" si="17"/>
        <v>13.550600343053173</v>
      </c>
      <c r="L153" s="137">
        <f t="shared" si="18"/>
        <v>151.20000000000002</v>
      </c>
    </row>
    <row r="154" spans="2:12" ht="12.75">
      <c r="B154" s="40" t="s">
        <v>421</v>
      </c>
      <c r="C154" s="61"/>
      <c r="D154" s="49" t="s">
        <v>394</v>
      </c>
      <c r="E154" s="49" t="s">
        <v>396</v>
      </c>
      <c r="F154" s="49" t="s">
        <v>280</v>
      </c>
      <c r="G154" s="52">
        <v>612</v>
      </c>
      <c r="H154" s="49">
        <v>2</v>
      </c>
      <c r="I154" s="137">
        <v>174.9</v>
      </c>
      <c r="J154" s="137">
        <v>23.7</v>
      </c>
      <c r="K154" s="137">
        <f t="shared" si="17"/>
        <v>13.550600343053173</v>
      </c>
      <c r="L154" s="137">
        <f t="shared" si="18"/>
        <v>151.20000000000002</v>
      </c>
    </row>
    <row r="155" spans="2:12" ht="12.75">
      <c r="B155" s="40" t="s">
        <v>209</v>
      </c>
      <c r="C155" s="66"/>
      <c r="D155" s="49" t="s">
        <v>399</v>
      </c>
      <c r="E155" s="49"/>
      <c r="F155" s="49"/>
      <c r="G155" s="49"/>
      <c r="H155" s="49"/>
      <c r="I155" s="137">
        <f>I156</f>
        <v>5255.400000000001</v>
      </c>
      <c r="J155" s="137">
        <f>J156</f>
        <v>4545.2</v>
      </c>
      <c r="K155" s="137">
        <f t="shared" si="17"/>
        <v>86.48628077786657</v>
      </c>
      <c r="L155" s="137">
        <f t="shared" si="18"/>
        <v>710.2000000000007</v>
      </c>
    </row>
    <row r="156" spans="2:12" ht="12.75">
      <c r="B156" s="40" t="s">
        <v>210</v>
      </c>
      <c r="C156" s="66"/>
      <c r="D156" s="49" t="s">
        <v>399</v>
      </c>
      <c r="E156" s="49" t="s">
        <v>400</v>
      </c>
      <c r="F156" s="49"/>
      <c r="G156" s="49"/>
      <c r="H156" s="49"/>
      <c r="I156" s="137">
        <f>I157+I169</f>
        <v>5255.400000000001</v>
      </c>
      <c r="J156" s="137">
        <f>J157+J169</f>
        <v>4545.2</v>
      </c>
      <c r="K156" s="137">
        <f t="shared" si="17"/>
        <v>86.48628077786657</v>
      </c>
      <c r="L156" s="137">
        <f t="shared" si="18"/>
        <v>710.2000000000007</v>
      </c>
    </row>
    <row r="157" spans="2:12" ht="12.75">
      <c r="B157" s="50" t="s">
        <v>422</v>
      </c>
      <c r="C157" s="66"/>
      <c r="D157" s="49" t="s">
        <v>399</v>
      </c>
      <c r="E157" s="49" t="s">
        <v>400</v>
      </c>
      <c r="F157" s="49" t="s">
        <v>423</v>
      </c>
      <c r="G157" s="48"/>
      <c r="H157" s="48"/>
      <c r="I157" s="137">
        <f>I158+I162</f>
        <v>5129.400000000001</v>
      </c>
      <c r="J157" s="137">
        <f>J158+J162</f>
        <v>4448.2</v>
      </c>
      <c r="K157" s="137">
        <f t="shared" si="17"/>
        <v>86.71969431122547</v>
      </c>
      <c r="L157" s="137">
        <f t="shared" si="18"/>
        <v>681.2000000000007</v>
      </c>
    </row>
    <row r="158" spans="2:12" ht="38.25">
      <c r="B158" s="50" t="s">
        <v>453</v>
      </c>
      <c r="C158" s="66"/>
      <c r="D158" s="49" t="s">
        <v>399</v>
      </c>
      <c r="E158" s="49" t="s">
        <v>400</v>
      </c>
      <c r="F158" s="49" t="s">
        <v>452</v>
      </c>
      <c r="G158" s="48"/>
      <c r="H158" s="48"/>
      <c r="I158" s="137">
        <f aca="true" t="shared" si="21" ref="I158:J160">I159</f>
        <v>1756.3</v>
      </c>
      <c r="J158" s="137">
        <f t="shared" si="21"/>
        <v>1756.3</v>
      </c>
      <c r="K158" s="137">
        <f t="shared" si="17"/>
        <v>100</v>
      </c>
      <c r="L158" s="137">
        <f t="shared" si="18"/>
        <v>0</v>
      </c>
    </row>
    <row r="159" spans="2:12" ht="25.5">
      <c r="B159" s="40" t="s">
        <v>473</v>
      </c>
      <c r="C159" s="66"/>
      <c r="D159" s="49" t="s">
        <v>399</v>
      </c>
      <c r="E159" s="49" t="s">
        <v>400</v>
      </c>
      <c r="F159" s="49" t="s">
        <v>452</v>
      </c>
      <c r="G159" s="49" t="s">
        <v>474</v>
      </c>
      <c r="H159" s="48"/>
      <c r="I159" s="137">
        <f t="shared" si="21"/>
        <v>1756.3</v>
      </c>
      <c r="J159" s="137">
        <f t="shared" si="21"/>
        <v>1756.3</v>
      </c>
      <c r="K159" s="137">
        <f t="shared" si="17"/>
        <v>100</v>
      </c>
      <c r="L159" s="137">
        <f t="shared" si="18"/>
        <v>0</v>
      </c>
    </row>
    <row r="160" spans="2:12" ht="12.75">
      <c r="B160" s="40" t="s">
        <v>570</v>
      </c>
      <c r="C160" s="66"/>
      <c r="D160" s="49" t="s">
        <v>399</v>
      </c>
      <c r="E160" s="49" t="s">
        <v>400</v>
      </c>
      <c r="F160" s="49" t="s">
        <v>452</v>
      </c>
      <c r="G160" s="49" t="s">
        <v>571</v>
      </c>
      <c r="H160" s="49"/>
      <c r="I160" s="137">
        <f t="shared" si="21"/>
        <v>1756.3</v>
      </c>
      <c r="J160" s="137">
        <f t="shared" si="21"/>
        <v>1756.3</v>
      </c>
      <c r="K160" s="137">
        <f t="shared" si="17"/>
        <v>100</v>
      </c>
      <c r="L160" s="137">
        <f t="shared" si="18"/>
        <v>0</v>
      </c>
    </row>
    <row r="161" spans="2:12" ht="12.75">
      <c r="B161" s="40" t="s">
        <v>409</v>
      </c>
      <c r="C161" s="66"/>
      <c r="D161" s="49" t="s">
        <v>399</v>
      </c>
      <c r="E161" s="49" t="s">
        <v>400</v>
      </c>
      <c r="F161" s="49" t="s">
        <v>452</v>
      </c>
      <c r="G161" s="49" t="s">
        <v>571</v>
      </c>
      <c r="H161" s="49" t="s">
        <v>311</v>
      </c>
      <c r="I161" s="137">
        <v>1756.3</v>
      </c>
      <c r="J161" s="137">
        <v>1756.3</v>
      </c>
      <c r="K161" s="137">
        <f t="shared" si="17"/>
        <v>100</v>
      </c>
      <c r="L161" s="137">
        <f t="shared" si="18"/>
        <v>0</v>
      </c>
    </row>
    <row r="162" spans="2:12" ht="25.5">
      <c r="B162" s="40" t="s">
        <v>589</v>
      </c>
      <c r="C162" s="66"/>
      <c r="D162" s="49" t="s">
        <v>399</v>
      </c>
      <c r="E162" s="49" t="s">
        <v>400</v>
      </c>
      <c r="F162" s="49" t="s">
        <v>545</v>
      </c>
      <c r="G162" s="49"/>
      <c r="H162" s="49"/>
      <c r="I162" s="137">
        <f>I163</f>
        <v>3373.1000000000004</v>
      </c>
      <c r="J162" s="137">
        <f>J163</f>
        <v>2691.9</v>
      </c>
      <c r="K162" s="137">
        <f t="shared" si="17"/>
        <v>79.80492721828585</v>
      </c>
      <c r="L162" s="137">
        <f t="shared" si="18"/>
        <v>681.2000000000003</v>
      </c>
    </row>
    <row r="163" spans="2:12" ht="25.5">
      <c r="B163" s="40" t="s">
        <v>473</v>
      </c>
      <c r="C163" s="66"/>
      <c r="D163" s="49" t="s">
        <v>399</v>
      </c>
      <c r="E163" s="49" t="s">
        <v>400</v>
      </c>
      <c r="F163" s="49" t="s">
        <v>545</v>
      </c>
      <c r="G163" s="49" t="s">
        <v>474</v>
      </c>
      <c r="H163" s="49"/>
      <c r="I163" s="137">
        <f>I164+I167</f>
        <v>3373.1000000000004</v>
      </c>
      <c r="J163" s="137">
        <f>J164+J167</f>
        <v>2691.9</v>
      </c>
      <c r="K163" s="137">
        <f t="shared" si="17"/>
        <v>79.80492721828585</v>
      </c>
      <c r="L163" s="137">
        <f t="shared" si="18"/>
        <v>681.2000000000003</v>
      </c>
    </row>
    <row r="164" spans="2:12" ht="25.5">
      <c r="B164" s="40" t="s">
        <v>157</v>
      </c>
      <c r="C164" s="66"/>
      <c r="D164" s="49" t="s">
        <v>399</v>
      </c>
      <c r="E164" s="49" t="s">
        <v>400</v>
      </c>
      <c r="F164" s="49" t="s">
        <v>545</v>
      </c>
      <c r="G164" s="49" t="s">
        <v>156</v>
      </c>
      <c r="H164" s="49"/>
      <c r="I164" s="137">
        <f>I165+I166</f>
        <v>3183.3</v>
      </c>
      <c r="J164" s="137">
        <f>J165+J166</f>
        <v>2502.1</v>
      </c>
      <c r="K164" s="137">
        <f t="shared" si="17"/>
        <v>78.60082304526749</v>
      </c>
      <c r="L164" s="137">
        <f t="shared" si="18"/>
        <v>681.2000000000003</v>
      </c>
    </row>
    <row r="165" spans="2:12" ht="12.75">
      <c r="B165" s="50" t="s">
        <v>418</v>
      </c>
      <c r="C165" s="61"/>
      <c r="D165" s="49" t="s">
        <v>399</v>
      </c>
      <c r="E165" s="49" t="s">
        <v>400</v>
      </c>
      <c r="F165" s="49" t="s">
        <v>545</v>
      </c>
      <c r="G165" s="49" t="s">
        <v>156</v>
      </c>
      <c r="H165" s="49" t="s">
        <v>413</v>
      </c>
      <c r="I165" s="137">
        <v>880.4</v>
      </c>
      <c r="J165" s="137">
        <v>657.6</v>
      </c>
      <c r="K165" s="137">
        <f t="shared" si="17"/>
        <v>74.69332121762835</v>
      </c>
      <c r="L165" s="137">
        <f t="shared" si="18"/>
        <v>222.79999999999995</v>
      </c>
    </row>
    <row r="166" spans="2:12" ht="12.75">
      <c r="B166" s="40" t="s">
        <v>421</v>
      </c>
      <c r="C166" s="66"/>
      <c r="D166" s="49" t="s">
        <v>399</v>
      </c>
      <c r="E166" s="49" t="s">
        <v>400</v>
      </c>
      <c r="F166" s="49" t="s">
        <v>545</v>
      </c>
      <c r="G166" s="49" t="s">
        <v>156</v>
      </c>
      <c r="H166" s="49">
        <v>2</v>
      </c>
      <c r="I166" s="137">
        <v>2302.9</v>
      </c>
      <c r="J166" s="137">
        <v>1844.5</v>
      </c>
      <c r="K166" s="137">
        <f t="shared" si="17"/>
        <v>80.09466325068392</v>
      </c>
      <c r="L166" s="137">
        <f t="shared" si="18"/>
        <v>458.4000000000001</v>
      </c>
    </row>
    <row r="167" spans="2:12" ht="12.75">
      <c r="B167" s="40" t="s">
        <v>570</v>
      </c>
      <c r="C167" s="61"/>
      <c r="D167" s="49" t="s">
        <v>399</v>
      </c>
      <c r="E167" s="49" t="s">
        <v>400</v>
      </c>
      <c r="F167" s="49" t="s">
        <v>545</v>
      </c>
      <c r="G167" s="52">
        <v>612</v>
      </c>
      <c r="H167" s="49"/>
      <c r="I167" s="137">
        <f>I168</f>
        <v>189.8</v>
      </c>
      <c r="J167" s="137">
        <f>J168</f>
        <v>189.8</v>
      </c>
      <c r="K167" s="137">
        <f t="shared" si="17"/>
        <v>100</v>
      </c>
      <c r="L167" s="137">
        <f t="shared" si="18"/>
        <v>0</v>
      </c>
    </row>
    <row r="168" spans="2:12" ht="12.75">
      <c r="B168" s="40" t="s">
        <v>421</v>
      </c>
      <c r="C168" s="61"/>
      <c r="D168" s="49" t="s">
        <v>399</v>
      </c>
      <c r="E168" s="49" t="s">
        <v>400</v>
      </c>
      <c r="F168" s="49" t="s">
        <v>545</v>
      </c>
      <c r="G168" s="52">
        <v>612</v>
      </c>
      <c r="H168" s="49">
        <v>2</v>
      </c>
      <c r="I168" s="137">
        <v>189.8</v>
      </c>
      <c r="J168" s="137">
        <v>189.8</v>
      </c>
      <c r="K168" s="137">
        <f t="shared" si="17"/>
        <v>100</v>
      </c>
      <c r="L168" s="137">
        <f t="shared" si="18"/>
        <v>0</v>
      </c>
    </row>
    <row r="169" spans="2:12" ht="25.5">
      <c r="B169" s="74" t="s">
        <v>275</v>
      </c>
      <c r="C169" s="51"/>
      <c r="D169" s="49" t="s">
        <v>399</v>
      </c>
      <c r="E169" s="49" t="s">
        <v>400</v>
      </c>
      <c r="F169" s="49" t="s">
        <v>276</v>
      </c>
      <c r="G169" s="48"/>
      <c r="H169" s="48"/>
      <c r="I169" s="137">
        <f>I170+I175</f>
        <v>126</v>
      </c>
      <c r="J169" s="137">
        <f>J170+J175</f>
        <v>97</v>
      </c>
      <c r="K169" s="137">
        <f t="shared" si="17"/>
        <v>76.98412698412699</v>
      </c>
      <c r="L169" s="137">
        <f t="shared" si="18"/>
        <v>29</v>
      </c>
    </row>
    <row r="170" spans="2:12" ht="38.25">
      <c r="B170" s="40" t="s">
        <v>281</v>
      </c>
      <c r="C170" s="138"/>
      <c r="D170" s="49" t="s">
        <v>399</v>
      </c>
      <c r="E170" s="49" t="s">
        <v>400</v>
      </c>
      <c r="F170" s="49" t="s">
        <v>282</v>
      </c>
      <c r="G170" s="49"/>
      <c r="H170" s="49"/>
      <c r="I170" s="137">
        <f aca="true" t="shared" si="22" ref="I170:J173">I171</f>
        <v>1</v>
      </c>
      <c r="J170" s="137">
        <f t="shared" si="22"/>
        <v>1</v>
      </c>
      <c r="K170" s="137">
        <f t="shared" si="17"/>
        <v>100</v>
      </c>
      <c r="L170" s="137">
        <f t="shared" si="18"/>
        <v>0</v>
      </c>
    </row>
    <row r="171" spans="2:12" ht="38.25">
      <c r="B171" s="40" t="s">
        <v>283</v>
      </c>
      <c r="C171" s="138"/>
      <c r="D171" s="49" t="s">
        <v>399</v>
      </c>
      <c r="E171" s="49" t="s">
        <v>400</v>
      </c>
      <c r="F171" s="49" t="s">
        <v>284</v>
      </c>
      <c r="G171" s="49"/>
      <c r="H171" s="49"/>
      <c r="I171" s="137">
        <f t="shared" si="22"/>
        <v>1</v>
      </c>
      <c r="J171" s="137">
        <f t="shared" si="22"/>
        <v>1</v>
      </c>
      <c r="K171" s="137">
        <f t="shared" si="17"/>
        <v>100</v>
      </c>
      <c r="L171" s="137">
        <f t="shared" si="18"/>
        <v>0</v>
      </c>
    </row>
    <row r="172" spans="2:12" ht="25.5">
      <c r="B172" s="40" t="s">
        <v>473</v>
      </c>
      <c r="C172" s="138"/>
      <c r="D172" s="49" t="s">
        <v>399</v>
      </c>
      <c r="E172" s="49" t="s">
        <v>400</v>
      </c>
      <c r="F172" s="49" t="s">
        <v>284</v>
      </c>
      <c r="G172" s="49" t="s">
        <v>474</v>
      </c>
      <c r="H172" s="49"/>
      <c r="I172" s="137">
        <f t="shared" si="22"/>
        <v>1</v>
      </c>
      <c r="J172" s="137">
        <f t="shared" si="22"/>
        <v>1</v>
      </c>
      <c r="K172" s="137">
        <f t="shared" si="17"/>
        <v>100</v>
      </c>
      <c r="L172" s="137">
        <f t="shared" si="18"/>
        <v>0</v>
      </c>
    </row>
    <row r="173" spans="2:12" ht="12.75">
      <c r="B173" s="40" t="s">
        <v>570</v>
      </c>
      <c r="C173" s="61"/>
      <c r="D173" s="49" t="s">
        <v>399</v>
      </c>
      <c r="E173" s="49" t="s">
        <v>400</v>
      </c>
      <c r="F173" s="49" t="s">
        <v>284</v>
      </c>
      <c r="G173" s="52">
        <v>612</v>
      </c>
      <c r="H173" s="49"/>
      <c r="I173" s="137">
        <f t="shared" si="22"/>
        <v>1</v>
      </c>
      <c r="J173" s="137">
        <f t="shared" si="22"/>
        <v>1</v>
      </c>
      <c r="K173" s="137">
        <f t="shared" si="17"/>
        <v>100</v>
      </c>
      <c r="L173" s="137">
        <f t="shared" si="18"/>
        <v>0</v>
      </c>
    </row>
    <row r="174" spans="2:12" ht="12.75">
      <c r="B174" s="40" t="s">
        <v>421</v>
      </c>
      <c r="C174" s="61"/>
      <c r="D174" s="49" t="s">
        <v>399</v>
      </c>
      <c r="E174" s="49" t="s">
        <v>400</v>
      </c>
      <c r="F174" s="49" t="s">
        <v>284</v>
      </c>
      <c r="G174" s="52">
        <v>612</v>
      </c>
      <c r="H174" s="49">
        <v>2</v>
      </c>
      <c r="I174" s="137">
        <v>1</v>
      </c>
      <c r="J174" s="137">
        <v>1</v>
      </c>
      <c r="K174" s="137">
        <f t="shared" si="17"/>
        <v>100</v>
      </c>
      <c r="L174" s="137">
        <f t="shared" si="18"/>
        <v>0</v>
      </c>
    </row>
    <row r="175" spans="2:12" ht="38.25">
      <c r="B175" s="40" t="s">
        <v>285</v>
      </c>
      <c r="C175" s="61"/>
      <c r="D175" s="49" t="s">
        <v>399</v>
      </c>
      <c r="E175" s="49" t="s">
        <v>400</v>
      </c>
      <c r="F175" s="49" t="s">
        <v>286</v>
      </c>
      <c r="G175" s="49"/>
      <c r="H175" s="49"/>
      <c r="I175" s="137">
        <f aca="true" t="shared" si="23" ref="I175:J178">I176</f>
        <v>125</v>
      </c>
      <c r="J175" s="137">
        <f t="shared" si="23"/>
        <v>96</v>
      </c>
      <c r="K175" s="137">
        <f t="shared" si="17"/>
        <v>76.8</v>
      </c>
      <c r="L175" s="137">
        <f t="shared" si="18"/>
        <v>29</v>
      </c>
    </row>
    <row r="176" spans="2:12" ht="38.25">
      <c r="B176" s="40" t="s">
        <v>287</v>
      </c>
      <c r="C176" s="61"/>
      <c r="D176" s="49" t="s">
        <v>399</v>
      </c>
      <c r="E176" s="49" t="s">
        <v>400</v>
      </c>
      <c r="F176" s="49" t="s">
        <v>288</v>
      </c>
      <c r="G176" s="49"/>
      <c r="H176" s="49"/>
      <c r="I176" s="137">
        <f t="shared" si="23"/>
        <v>125</v>
      </c>
      <c r="J176" s="137">
        <f t="shared" si="23"/>
        <v>96</v>
      </c>
      <c r="K176" s="137">
        <f t="shared" si="17"/>
        <v>76.8</v>
      </c>
      <c r="L176" s="137">
        <f t="shared" si="18"/>
        <v>29</v>
      </c>
    </row>
    <row r="177" spans="2:12" ht="25.5">
      <c r="B177" s="40" t="s">
        <v>473</v>
      </c>
      <c r="C177" s="61"/>
      <c r="D177" s="49" t="s">
        <v>399</v>
      </c>
      <c r="E177" s="49" t="s">
        <v>400</v>
      </c>
      <c r="F177" s="49" t="s">
        <v>288</v>
      </c>
      <c r="G177" s="49" t="s">
        <v>474</v>
      </c>
      <c r="H177" s="49"/>
      <c r="I177" s="137">
        <f t="shared" si="23"/>
        <v>125</v>
      </c>
      <c r="J177" s="137">
        <f t="shared" si="23"/>
        <v>96</v>
      </c>
      <c r="K177" s="137">
        <f t="shared" si="17"/>
        <v>76.8</v>
      </c>
      <c r="L177" s="137">
        <f t="shared" si="18"/>
        <v>29</v>
      </c>
    </row>
    <row r="178" spans="2:12" ht="12.75">
      <c r="B178" s="40" t="s">
        <v>570</v>
      </c>
      <c r="C178" s="61"/>
      <c r="D178" s="49" t="s">
        <v>399</v>
      </c>
      <c r="E178" s="49" t="s">
        <v>400</v>
      </c>
      <c r="F178" s="49" t="s">
        <v>288</v>
      </c>
      <c r="G178" s="52">
        <v>612</v>
      </c>
      <c r="H178" s="49"/>
      <c r="I178" s="137">
        <f t="shared" si="23"/>
        <v>125</v>
      </c>
      <c r="J178" s="137">
        <f t="shared" si="23"/>
        <v>96</v>
      </c>
      <c r="K178" s="137">
        <f t="shared" si="17"/>
        <v>76.8</v>
      </c>
      <c r="L178" s="137">
        <f t="shared" si="18"/>
        <v>29</v>
      </c>
    </row>
    <row r="179" spans="2:12" ht="12.75">
      <c r="B179" s="40" t="s">
        <v>421</v>
      </c>
      <c r="C179" s="61"/>
      <c r="D179" s="49" t="s">
        <v>399</v>
      </c>
      <c r="E179" s="49" t="s">
        <v>400</v>
      </c>
      <c r="F179" s="49" t="s">
        <v>288</v>
      </c>
      <c r="G179" s="52">
        <v>612</v>
      </c>
      <c r="H179" s="49">
        <v>2</v>
      </c>
      <c r="I179" s="137">
        <v>125</v>
      </c>
      <c r="J179" s="137">
        <v>96</v>
      </c>
      <c r="K179" s="137">
        <f t="shared" si="17"/>
        <v>76.8</v>
      </c>
      <c r="L179" s="137">
        <f t="shared" si="18"/>
        <v>29</v>
      </c>
    </row>
    <row r="180" spans="2:12" ht="12.75">
      <c r="B180" s="40" t="s">
        <v>356</v>
      </c>
      <c r="C180" s="138"/>
      <c r="D180" s="49" t="s">
        <v>401</v>
      </c>
      <c r="E180" s="49"/>
      <c r="F180" s="49"/>
      <c r="G180" s="49"/>
      <c r="H180" s="49"/>
      <c r="I180" s="137">
        <f>I181+I187</f>
        <v>11226.7</v>
      </c>
      <c r="J180" s="137">
        <f>J181+J187</f>
        <v>10653.600000000002</v>
      </c>
      <c r="K180" s="137">
        <f t="shared" si="17"/>
        <v>94.89520518050719</v>
      </c>
      <c r="L180" s="137">
        <f t="shared" si="18"/>
        <v>573.0999999999985</v>
      </c>
    </row>
    <row r="181" spans="2:12" ht="12.75">
      <c r="B181" s="40" t="s">
        <v>363</v>
      </c>
      <c r="C181" s="138"/>
      <c r="D181" s="49" t="s">
        <v>401</v>
      </c>
      <c r="E181" s="49" t="s">
        <v>402</v>
      </c>
      <c r="F181" s="49"/>
      <c r="G181" s="49"/>
      <c r="H181" s="49"/>
      <c r="I181" s="137">
        <f aca="true" t="shared" si="24" ref="I181:J185">I182</f>
        <v>2125.3</v>
      </c>
      <c r="J181" s="137">
        <f t="shared" si="24"/>
        <v>1552.2</v>
      </c>
      <c r="K181" s="137">
        <f t="shared" si="17"/>
        <v>73.03439514421493</v>
      </c>
      <c r="L181" s="137">
        <f t="shared" si="18"/>
        <v>573.1000000000001</v>
      </c>
    </row>
    <row r="182" spans="2:12" ht="12.75">
      <c r="B182" s="50" t="s">
        <v>422</v>
      </c>
      <c r="C182" s="66"/>
      <c r="D182" s="49" t="s">
        <v>401</v>
      </c>
      <c r="E182" s="49" t="s">
        <v>402</v>
      </c>
      <c r="F182" s="49" t="s">
        <v>423</v>
      </c>
      <c r="G182" s="49"/>
      <c r="H182" s="49"/>
      <c r="I182" s="137">
        <f t="shared" si="24"/>
        <v>2125.3</v>
      </c>
      <c r="J182" s="137">
        <f t="shared" si="24"/>
        <v>1552.2</v>
      </c>
      <c r="K182" s="137">
        <f t="shared" si="17"/>
        <v>73.03439514421493</v>
      </c>
      <c r="L182" s="137">
        <f t="shared" si="18"/>
        <v>573.1000000000001</v>
      </c>
    </row>
    <row r="183" spans="2:12" ht="25.5">
      <c r="B183" s="40" t="s">
        <v>591</v>
      </c>
      <c r="C183" s="138"/>
      <c r="D183" s="49" t="s">
        <v>401</v>
      </c>
      <c r="E183" s="49" t="s">
        <v>402</v>
      </c>
      <c r="F183" s="49" t="s">
        <v>547</v>
      </c>
      <c r="G183" s="49"/>
      <c r="H183" s="49"/>
      <c r="I183" s="137">
        <f t="shared" si="24"/>
        <v>2125.3</v>
      </c>
      <c r="J183" s="137">
        <f t="shared" si="24"/>
        <v>1552.2</v>
      </c>
      <c r="K183" s="137">
        <f t="shared" si="17"/>
        <v>73.03439514421493</v>
      </c>
      <c r="L183" s="137">
        <f t="shared" si="18"/>
        <v>573.1000000000001</v>
      </c>
    </row>
    <row r="184" spans="2:12" ht="12.75">
      <c r="B184" s="40" t="s">
        <v>511</v>
      </c>
      <c r="C184" s="138"/>
      <c r="D184" s="49" t="s">
        <v>401</v>
      </c>
      <c r="E184" s="49" t="s">
        <v>402</v>
      </c>
      <c r="F184" s="49" t="s">
        <v>547</v>
      </c>
      <c r="G184" s="49" t="s">
        <v>548</v>
      </c>
      <c r="H184" s="49"/>
      <c r="I184" s="137">
        <f t="shared" si="24"/>
        <v>2125.3</v>
      </c>
      <c r="J184" s="137">
        <f t="shared" si="24"/>
        <v>1552.2</v>
      </c>
      <c r="K184" s="137">
        <f t="shared" si="17"/>
        <v>73.03439514421493</v>
      </c>
      <c r="L184" s="137">
        <f t="shared" si="18"/>
        <v>573.1000000000001</v>
      </c>
    </row>
    <row r="185" spans="2:12" ht="12.75">
      <c r="B185" s="40" t="s">
        <v>82</v>
      </c>
      <c r="C185" s="138"/>
      <c r="D185" s="49" t="s">
        <v>401</v>
      </c>
      <c r="E185" s="49" t="s">
        <v>402</v>
      </c>
      <c r="F185" s="49" t="s">
        <v>547</v>
      </c>
      <c r="G185" s="49" t="s">
        <v>81</v>
      </c>
      <c r="H185" s="49"/>
      <c r="I185" s="137">
        <f t="shared" si="24"/>
        <v>2125.3</v>
      </c>
      <c r="J185" s="137">
        <f t="shared" si="24"/>
        <v>1552.2</v>
      </c>
      <c r="K185" s="137">
        <f t="shared" si="17"/>
        <v>73.03439514421493</v>
      </c>
      <c r="L185" s="137">
        <f t="shared" si="18"/>
        <v>573.1000000000001</v>
      </c>
    </row>
    <row r="186" spans="2:12" ht="12.75">
      <c r="B186" s="40" t="s">
        <v>421</v>
      </c>
      <c r="C186" s="51"/>
      <c r="D186" s="49" t="s">
        <v>401</v>
      </c>
      <c r="E186" s="49" t="s">
        <v>402</v>
      </c>
      <c r="F186" s="49" t="s">
        <v>547</v>
      </c>
      <c r="G186" s="49" t="s">
        <v>81</v>
      </c>
      <c r="H186" s="49">
        <v>2</v>
      </c>
      <c r="I186" s="137">
        <v>2125.3</v>
      </c>
      <c r="J186" s="137">
        <v>1552.2</v>
      </c>
      <c r="K186" s="137">
        <f t="shared" si="17"/>
        <v>73.03439514421493</v>
      </c>
      <c r="L186" s="137">
        <f t="shared" si="18"/>
        <v>573.1000000000001</v>
      </c>
    </row>
    <row r="187" spans="2:12" ht="12.75">
      <c r="B187" s="40" t="s">
        <v>357</v>
      </c>
      <c r="C187" s="138"/>
      <c r="D187" s="49" t="s">
        <v>401</v>
      </c>
      <c r="E187" s="49" t="s">
        <v>403</v>
      </c>
      <c r="F187" s="49"/>
      <c r="G187" s="49"/>
      <c r="H187" s="49"/>
      <c r="I187" s="137">
        <f>I188</f>
        <v>9101.400000000001</v>
      </c>
      <c r="J187" s="137">
        <f>J188</f>
        <v>9101.400000000001</v>
      </c>
      <c r="K187" s="137">
        <f t="shared" si="17"/>
        <v>100</v>
      </c>
      <c r="L187" s="137">
        <f t="shared" si="18"/>
        <v>0</v>
      </c>
    </row>
    <row r="188" spans="2:12" ht="12.75">
      <c r="B188" s="50" t="s">
        <v>422</v>
      </c>
      <c r="C188" s="66"/>
      <c r="D188" s="49" t="s">
        <v>401</v>
      </c>
      <c r="E188" s="49" t="s">
        <v>403</v>
      </c>
      <c r="F188" s="51" t="s">
        <v>423</v>
      </c>
      <c r="G188" s="49"/>
      <c r="H188" s="49"/>
      <c r="I188" s="137">
        <f>I189+I193+I197</f>
        <v>9101.400000000001</v>
      </c>
      <c r="J188" s="137">
        <f>J189+J193+J197</f>
        <v>9101.400000000001</v>
      </c>
      <c r="K188" s="137">
        <f t="shared" si="17"/>
        <v>100</v>
      </c>
      <c r="L188" s="137">
        <f t="shared" si="18"/>
        <v>0</v>
      </c>
    </row>
    <row r="189" spans="2:12" ht="51">
      <c r="B189" s="82" t="s">
        <v>10</v>
      </c>
      <c r="C189" s="66"/>
      <c r="D189" s="49" t="s">
        <v>401</v>
      </c>
      <c r="E189" s="49" t="s">
        <v>403</v>
      </c>
      <c r="F189" s="51" t="s">
        <v>579</v>
      </c>
      <c r="G189" s="49"/>
      <c r="H189" s="49"/>
      <c r="I189" s="137">
        <f aca="true" t="shared" si="25" ref="I189:J191">I190</f>
        <v>6037.6</v>
      </c>
      <c r="J189" s="137">
        <f t="shared" si="25"/>
        <v>6037.6</v>
      </c>
      <c r="K189" s="137">
        <f t="shared" si="17"/>
        <v>100</v>
      </c>
      <c r="L189" s="137">
        <f t="shared" si="18"/>
        <v>0</v>
      </c>
    </row>
    <row r="190" spans="2:12" ht="12.75">
      <c r="B190" s="50" t="s">
        <v>511</v>
      </c>
      <c r="C190" s="66"/>
      <c r="D190" s="49" t="s">
        <v>401</v>
      </c>
      <c r="E190" s="49" t="s">
        <v>403</v>
      </c>
      <c r="F190" s="51" t="s">
        <v>579</v>
      </c>
      <c r="G190" s="49" t="s">
        <v>548</v>
      </c>
      <c r="H190" s="49"/>
      <c r="I190" s="137">
        <f t="shared" si="25"/>
        <v>6037.6</v>
      </c>
      <c r="J190" s="137">
        <f t="shared" si="25"/>
        <v>6037.6</v>
      </c>
      <c r="K190" s="137">
        <f t="shared" si="17"/>
        <v>100</v>
      </c>
      <c r="L190" s="137">
        <f t="shared" si="18"/>
        <v>0</v>
      </c>
    </row>
    <row r="191" spans="2:12" ht="12.75">
      <c r="B191" s="50" t="s">
        <v>82</v>
      </c>
      <c r="C191" s="66"/>
      <c r="D191" s="49" t="s">
        <v>401</v>
      </c>
      <c r="E191" s="49" t="s">
        <v>403</v>
      </c>
      <c r="F191" s="51" t="s">
        <v>579</v>
      </c>
      <c r="G191" s="49" t="s">
        <v>81</v>
      </c>
      <c r="H191" s="49"/>
      <c r="I191" s="137">
        <f t="shared" si="25"/>
        <v>6037.6</v>
      </c>
      <c r="J191" s="137">
        <f t="shared" si="25"/>
        <v>6037.6</v>
      </c>
      <c r="K191" s="137">
        <f t="shared" si="17"/>
        <v>100</v>
      </c>
      <c r="L191" s="137">
        <f t="shared" si="18"/>
        <v>0</v>
      </c>
    </row>
    <row r="192" spans="2:12" ht="12.75">
      <c r="B192" s="50" t="s">
        <v>410</v>
      </c>
      <c r="C192" s="66"/>
      <c r="D192" s="49" t="s">
        <v>401</v>
      </c>
      <c r="E192" s="49" t="s">
        <v>403</v>
      </c>
      <c r="F192" s="51" t="s">
        <v>579</v>
      </c>
      <c r="G192" s="49" t="s">
        <v>81</v>
      </c>
      <c r="H192" s="49" t="s">
        <v>417</v>
      </c>
      <c r="I192" s="137">
        <v>6037.6</v>
      </c>
      <c r="J192" s="137">
        <v>6037.6</v>
      </c>
      <c r="K192" s="137">
        <f t="shared" si="17"/>
        <v>100</v>
      </c>
      <c r="L192" s="137">
        <f t="shared" si="18"/>
        <v>0</v>
      </c>
    </row>
    <row r="193" spans="2:12" ht="63.75">
      <c r="B193" s="50" t="s">
        <v>11</v>
      </c>
      <c r="C193" s="66"/>
      <c r="D193" s="49" t="s">
        <v>401</v>
      </c>
      <c r="E193" s="49" t="s">
        <v>403</v>
      </c>
      <c r="F193" s="51" t="s">
        <v>289</v>
      </c>
      <c r="G193" s="49"/>
      <c r="H193" s="49"/>
      <c r="I193" s="137">
        <f aca="true" t="shared" si="26" ref="I193:J195">I194</f>
        <v>3018.8</v>
      </c>
      <c r="J193" s="137">
        <f t="shared" si="26"/>
        <v>3018.8</v>
      </c>
      <c r="K193" s="137">
        <f t="shared" si="17"/>
        <v>100</v>
      </c>
      <c r="L193" s="137">
        <f t="shared" si="18"/>
        <v>0</v>
      </c>
    </row>
    <row r="194" spans="2:12" ht="12.75">
      <c r="B194" s="50" t="s">
        <v>511</v>
      </c>
      <c r="C194" s="66"/>
      <c r="D194" s="49" t="s">
        <v>401</v>
      </c>
      <c r="E194" s="49" t="s">
        <v>403</v>
      </c>
      <c r="F194" s="51" t="s">
        <v>289</v>
      </c>
      <c r="G194" s="49" t="s">
        <v>548</v>
      </c>
      <c r="H194" s="49"/>
      <c r="I194" s="137">
        <f t="shared" si="26"/>
        <v>3018.8</v>
      </c>
      <c r="J194" s="137">
        <f t="shared" si="26"/>
        <v>3018.8</v>
      </c>
      <c r="K194" s="137">
        <f t="shared" si="17"/>
        <v>100</v>
      </c>
      <c r="L194" s="137">
        <f t="shared" si="18"/>
        <v>0</v>
      </c>
    </row>
    <row r="195" spans="2:12" ht="12.75">
      <c r="B195" s="50" t="s">
        <v>82</v>
      </c>
      <c r="C195" s="66"/>
      <c r="D195" s="49" t="s">
        <v>401</v>
      </c>
      <c r="E195" s="49" t="s">
        <v>403</v>
      </c>
      <c r="F195" s="51" t="s">
        <v>289</v>
      </c>
      <c r="G195" s="49" t="s">
        <v>81</v>
      </c>
      <c r="H195" s="49"/>
      <c r="I195" s="137">
        <f t="shared" si="26"/>
        <v>3018.8</v>
      </c>
      <c r="J195" s="137">
        <f t="shared" si="26"/>
        <v>3018.8</v>
      </c>
      <c r="K195" s="137">
        <f t="shared" si="17"/>
        <v>100</v>
      </c>
      <c r="L195" s="137">
        <f t="shared" si="18"/>
        <v>0</v>
      </c>
    </row>
    <row r="196" spans="2:12" ht="12.75">
      <c r="B196" s="40" t="s">
        <v>409</v>
      </c>
      <c r="C196" s="66"/>
      <c r="D196" s="49" t="s">
        <v>401</v>
      </c>
      <c r="E196" s="49" t="s">
        <v>403</v>
      </c>
      <c r="F196" s="51" t="s">
        <v>289</v>
      </c>
      <c r="G196" s="49" t="s">
        <v>81</v>
      </c>
      <c r="H196" s="49" t="s">
        <v>311</v>
      </c>
      <c r="I196" s="137">
        <v>3018.8</v>
      </c>
      <c r="J196" s="137">
        <v>3018.8</v>
      </c>
      <c r="K196" s="137">
        <f t="shared" si="17"/>
        <v>100</v>
      </c>
      <c r="L196" s="137">
        <f t="shared" si="18"/>
        <v>0</v>
      </c>
    </row>
    <row r="197" spans="2:12" ht="12.75">
      <c r="B197" s="50" t="s">
        <v>576</v>
      </c>
      <c r="C197" s="51"/>
      <c r="D197" s="49" t="s">
        <v>401</v>
      </c>
      <c r="E197" s="49" t="s">
        <v>403</v>
      </c>
      <c r="F197" s="51" t="s">
        <v>144</v>
      </c>
      <c r="G197" s="49"/>
      <c r="H197" s="49"/>
      <c r="I197" s="137">
        <f aca="true" t="shared" si="27" ref="I197:J199">I198</f>
        <v>45</v>
      </c>
      <c r="J197" s="137">
        <f t="shared" si="27"/>
        <v>45</v>
      </c>
      <c r="K197" s="137">
        <f t="shared" si="17"/>
        <v>100</v>
      </c>
      <c r="L197" s="137">
        <f t="shared" si="18"/>
        <v>0</v>
      </c>
    </row>
    <row r="198" spans="2:12" ht="12.75">
      <c r="B198" s="50" t="s">
        <v>511</v>
      </c>
      <c r="C198" s="51"/>
      <c r="D198" s="49" t="s">
        <v>401</v>
      </c>
      <c r="E198" s="49" t="s">
        <v>403</v>
      </c>
      <c r="F198" s="51" t="s">
        <v>144</v>
      </c>
      <c r="G198" s="49" t="s">
        <v>548</v>
      </c>
      <c r="H198" s="49"/>
      <c r="I198" s="137">
        <f t="shared" si="27"/>
        <v>45</v>
      </c>
      <c r="J198" s="137">
        <f t="shared" si="27"/>
        <v>45</v>
      </c>
      <c r="K198" s="137">
        <f t="shared" si="17"/>
        <v>100</v>
      </c>
      <c r="L198" s="137">
        <f t="shared" si="18"/>
        <v>0</v>
      </c>
    </row>
    <row r="199" spans="2:12" ht="12.75">
      <c r="B199" s="50" t="s">
        <v>82</v>
      </c>
      <c r="C199" s="51"/>
      <c r="D199" s="49" t="s">
        <v>401</v>
      </c>
      <c r="E199" s="49" t="s">
        <v>403</v>
      </c>
      <c r="F199" s="51" t="s">
        <v>144</v>
      </c>
      <c r="G199" s="49" t="s">
        <v>81</v>
      </c>
      <c r="H199" s="49"/>
      <c r="I199" s="137">
        <f t="shared" si="27"/>
        <v>45</v>
      </c>
      <c r="J199" s="137">
        <f t="shared" si="27"/>
        <v>45</v>
      </c>
      <c r="K199" s="137">
        <f t="shared" si="17"/>
        <v>100</v>
      </c>
      <c r="L199" s="137">
        <f t="shared" si="18"/>
        <v>0</v>
      </c>
    </row>
    <row r="200" spans="2:12" ht="12.75">
      <c r="B200" s="40" t="s">
        <v>421</v>
      </c>
      <c r="C200" s="138"/>
      <c r="D200" s="49" t="s">
        <v>401</v>
      </c>
      <c r="E200" s="49" t="s">
        <v>403</v>
      </c>
      <c r="F200" s="51" t="s">
        <v>144</v>
      </c>
      <c r="G200" s="49" t="s">
        <v>81</v>
      </c>
      <c r="H200" s="49">
        <v>2</v>
      </c>
      <c r="I200" s="137">
        <v>45</v>
      </c>
      <c r="J200" s="137">
        <v>45</v>
      </c>
      <c r="K200" s="137">
        <f aca="true" t="shared" si="28" ref="K200:K263">J200/I200*100</f>
        <v>100</v>
      </c>
      <c r="L200" s="137">
        <f aca="true" t="shared" si="29" ref="L200:L263">I200-J200</f>
        <v>0</v>
      </c>
    </row>
    <row r="201" spans="2:12" ht="12.75">
      <c r="B201" s="47" t="s">
        <v>65</v>
      </c>
      <c r="C201" s="144" t="s">
        <v>66</v>
      </c>
      <c r="D201" s="49"/>
      <c r="E201" s="49"/>
      <c r="F201" s="49"/>
      <c r="G201" s="49"/>
      <c r="H201" s="49"/>
      <c r="I201" s="142">
        <f>I203</f>
        <v>1689.8000000000002</v>
      </c>
      <c r="J201" s="142">
        <f>J203</f>
        <v>1366.8</v>
      </c>
      <c r="K201" s="137">
        <f t="shared" si="28"/>
        <v>80.88531187122734</v>
      </c>
      <c r="L201" s="137">
        <f t="shared" si="29"/>
        <v>323.0000000000002</v>
      </c>
    </row>
    <row r="202" spans="2:12" ht="12.75">
      <c r="B202" s="50" t="s">
        <v>421</v>
      </c>
      <c r="C202" s="144"/>
      <c r="D202" s="48"/>
      <c r="E202" s="49"/>
      <c r="F202" s="49"/>
      <c r="G202" s="49"/>
      <c r="H202" s="52">
        <v>2</v>
      </c>
      <c r="I202" s="137">
        <f>I209+I215+I219+I222+I225+I231+I234+I237+I243</f>
        <v>1689.7999999999997</v>
      </c>
      <c r="J202" s="137">
        <f>J209+J215+J219+J222+J225+J231+J234+J237+J243</f>
        <v>1366.8</v>
      </c>
      <c r="K202" s="137">
        <f t="shared" si="28"/>
        <v>80.88531187122737</v>
      </c>
      <c r="L202" s="137">
        <f t="shared" si="29"/>
        <v>322.9999999999998</v>
      </c>
    </row>
    <row r="203" spans="2:12" ht="12.75">
      <c r="B203" s="40" t="s">
        <v>200</v>
      </c>
      <c r="C203" s="144"/>
      <c r="D203" s="49" t="s">
        <v>383</v>
      </c>
      <c r="E203" s="49"/>
      <c r="F203" s="49"/>
      <c r="G203" s="49"/>
      <c r="H203" s="52"/>
      <c r="I203" s="137">
        <f>I204+I210+I226+I238</f>
        <v>1689.8000000000002</v>
      </c>
      <c r="J203" s="137">
        <f>J204+J210+J226+J238</f>
        <v>1366.8</v>
      </c>
      <c r="K203" s="137">
        <f t="shared" si="28"/>
        <v>80.88531187122734</v>
      </c>
      <c r="L203" s="137">
        <f t="shared" si="29"/>
        <v>323.0000000000002</v>
      </c>
    </row>
    <row r="204" spans="2:12" ht="25.5">
      <c r="B204" s="40" t="s">
        <v>21</v>
      </c>
      <c r="C204" s="138"/>
      <c r="D204" s="49" t="s">
        <v>383</v>
      </c>
      <c r="E204" s="49" t="s">
        <v>384</v>
      </c>
      <c r="F204" s="49"/>
      <c r="G204" s="49"/>
      <c r="H204" s="49"/>
      <c r="I204" s="137">
        <f aca="true" t="shared" si="30" ref="I204:J208">I205</f>
        <v>940.5</v>
      </c>
      <c r="J204" s="137">
        <f t="shared" si="30"/>
        <v>785.9</v>
      </c>
      <c r="K204" s="137">
        <f t="shared" si="28"/>
        <v>83.5619351408825</v>
      </c>
      <c r="L204" s="137">
        <f t="shared" si="29"/>
        <v>154.60000000000002</v>
      </c>
    </row>
    <row r="205" spans="2:12" ht="12.75">
      <c r="B205" s="50" t="s">
        <v>422</v>
      </c>
      <c r="C205" s="66"/>
      <c r="D205" s="49" t="s">
        <v>383</v>
      </c>
      <c r="E205" s="49" t="s">
        <v>384</v>
      </c>
      <c r="F205" s="49" t="s">
        <v>423</v>
      </c>
      <c r="G205" s="49"/>
      <c r="H205" s="49"/>
      <c r="I205" s="137">
        <f t="shared" si="30"/>
        <v>940.5</v>
      </c>
      <c r="J205" s="137">
        <f t="shared" si="30"/>
        <v>785.9</v>
      </c>
      <c r="K205" s="137">
        <f t="shared" si="28"/>
        <v>83.5619351408825</v>
      </c>
      <c r="L205" s="137">
        <f t="shared" si="29"/>
        <v>154.60000000000002</v>
      </c>
    </row>
    <row r="206" spans="2:12" ht="12.75">
      <c r="B206" s="40" t="s">
        <v>574</v>
      </c>
      <c r="C206" s="138"/>
      <c r="D206" s="49" t="s">
        <v>383</v>
      </c>
      <c r="E206" s="49" t="s">
        <v>384</v>
      </c>
      <c r="F206" s="49" t="s">
        <v>424</v>
      </c>
      <c r="G206" s="49"/>
      <c r="H206" s="49"/>
      <c r="I206" s="137">
        <f t="shared" si="30"/>
        <v>940.5</v>
      </c>
      <c r="J206" s="137">
        <f t="shared" si="30"/>
        <v>785.9</v>
      </c>
      <c r="K206" s="137">
        <f t="shared" si="28"/>
        <v>83.5619351408825</v>
      </c>
      <c r="L206" s="137">
        <f t="shared" si="29"/>
        <v>154.60000000000002</v>
      </c>
    </row>
    <row r="207" spans="2:12" ht="38.25">
      <c r="B207" s="40" t="s">
        <v>425</v>
      </c>
      <c r="C207" s="138"/>
      <c r="D207" s="49" t="s">
        <v>383</v>
      </c>
      <c r="E207" s="49" t="s">
        <v>384</v>
      </c>
      <c r="F207" s="49" t="s">
        <v>424</v>
      </c>
      <c r="G207" s="49" t="s">
        <v>120</v>
      </c>
      <c r="H207" s="49"/>
      <c r="I207" s="137">
        <f t="shared" si="30"/>
        <v>940.5</v>
      </c>
      <c r="J207" s="137">
        <f t="shared" si="30"/>
        <v>785.9</v>
      </c>
      <c r="K207" s="137">
        <f t="shared" si="28"/>
        <v>83.5619351408825</v>
      </c>
      <c r="L207" s="137">
        <f t="shared" si="29"/>
        <v>154.60000000000002</v>
      </c>
    </row>
    <row r="208" spans="2:12" ht="12.75">
      <c r="B208" s="40" t="s">
        <v>426</v>
      </c>
      <c r="C208" s="138"/>
      <c r="D208" s="49" t="s">
        <v>383</v>
      </c>
      <c r="E208" s="49" t="s">
        <v>384</v>
      </c>
      <c r="F208" s="49" t="s">
        <v>424</v>
      </c>
      <c r="G208" s="49" t="s">
        <v>427</v>
      </c>
      <c r="H208" s="49"/>
      <c r="I208" s="137">
        <f t="shared" si="30"/>
        <v>940.5</v>
      </c>
      <c r="J208" s="137">
        <f t="shared" si="30"/>
        <v>785.9</v>
      </c>
      <c r="K208" s="137">
        <f t="shared" si="28"/>
        <v>83.5619351408825</v>
      </c>
      <c r="L208" s="137">
        <f t="shared" si="29"/>
        <v>154.60000000000002</v>
      </c>
    </row>
    <row r="209" spans="2:12" ht="12.75">
      <c r="B209" s="40" t="s">
        <v>421</v>
      </c>
      <c r="C209" s="138"/>
      <c r="D209" s="49" t="s">
        <v>383</v>
      </c>
      <c r="E209" s="49" t="s">
        <v>384</v>
      </c>
      <c r="F209" s="49" t="s">
        <v>424</v>
      </c>
      <c r="G209" s="49" t="s">
        <v>427</v>
      </c>
      <c r="H209" s="49">
        <v>2</v>
      </c>
      <c r="I209" s="137">
        <v>940.5</v>
      </c>
      <c r="J209" s="137">
        <v>785.9</v>
      </c>
      <c r="K209" s="137">
        <f t="shared" si="28"/>
        <v>83.5619351408825</v>
      </c>
      <c r="L209" s="137">
        <f t="shared" si="29"/>
        <v>154.60000000000002</v>
      </c>
    </row>
    <row r="210" spans="2:12" ht="25.5">
      <c r="B210" s="50" t="s">
        <v>428</v>
      </c>
      <c r="C210" s="51"/>
      <c r="D210" s="49" t="s">
        <v>383</v>
      </c>
      <c r="E210" s="49" t="s">
        <v>385</v>
      </c>
      <c r="F210" s="51"/>
      <c r="G210" s="49"/>
      <c r="H210" s="49"/>
      <c r="I210" s="137">
        <f>I211</f>
        <v>327.7</v>
      </c>
      <c r="J210" s="137">
        <f>J211</f>
        <v>248.7</v>
      </c>
      <c r="K210" s="137">
        <f t="shared" si="28"/>
        <v>75.89258468111078</v>
      </c>
      <c r="L210" s="137">
        <f t="shared" si="29"/>
        <v>79</v>
      </c>
    </row>
    <row r="211" spans="2:12" ht="12.75">
      <c r="B211" s="50" t="s">
        <v>422</v>
      </c>
      <c r="C211" s="51"/>
      <c r="D211" s="49" t="s">
        <v>383</v>
      </c>
      <c r="E211" s="49" t="s">
        <v>385</v>
      </c>
      <c r="F211" s="51" t="s">
        <v>423</v>
      </c>
      <c r="G211" s="49"/>
      <c r="H211" s="49"/>
      <c r="I211" s="137">
        <f>I212+I216</f>
        <v>327.7</v>
      </c>
      <c r="J211" s="137">
        <f>J212+J216</f>
        <v>248.7</v>
      </c>
      <c r="K211" s="137">
        <f t="shared" si="28"/>
        <v>75.89258468111078</v>
      </c>
      <c r="L211" s="137">
        <f t="shared" si="29"/>
        <v>79</v>
      </c>
    </row>
    <row r="212" spans="2:12" ht="12.75">
      <c r="B212" s="40" t="s">
        <v>179</v>
      </c>
      <c r="C212" s="138"/>
      <c r="D212" s="49" t="s">
        <v>383</v>
      </c>
      <c r="E212" s="49" t="s">
        <v>385</v>
      </c>
      <c r="F212" s="51" t="s">
        <v>429</v>
      </c>
      <c r="G212" s="49"/>
      <c r="H212" s="49"/>
      <c r="I212" s="137">
        <f aca="true" t="shared" si="31" ref="I212:J214">I213</f>
        <v>83.7</v>
      </c>
      <c r="J212" s="137">
        <f t="shared" si="31"/>
        <v>45.8</v>
      </c>
      <c r="K212" s="137">
        <f t="shared" si="28"/>
        <v>54.719235364396646</v>
      </c>
      <c r="L212" s="137">
        <f t="shared" si="29"/>
        <v>37.900000000000006</v>
      </c>
    </row>
    <row r="213" spans="2:12" ht="38.25">
      <c r="B213" s="40" t="s">
        <v>425</v>
      </c>
      <c r="C213" s="138"/>
      <c r="D213" s="49" t="s">
        <v>383</v>
      </c>
      <c r="E213" s="49" t="s">
        <v>385</v>
      </c>
      <c r="F213" s="51" t="s">
        <v>429</v>
      </c>
      <c r="G213" s="49" t="s">
        <v>120</v>
      </c>
      <c r="H213" s="49"/>
      <c r="I213" s="137">
        <f t="shared" si="31"/>
        <v>83.7</v>
      </c>
      <c r="J213" s="137">
        <f t="shared" si="31"/>
        <v>45.8</v>
      </c>
      <c r="K213" s="137">
        <f t="shared" si="28"/>
        <v>54.719235364396646</v>
      </c>
      <c r="L213" s="137">
        <f t="shared" si="29"/>
        <v>37.900000000000006</v>
      </c>
    </row>
    <row r="214" spans="2:12" ht="12.75">
      <c r="B214" s="40" t="s">
        <v>426</v>
      </c>
      <c r="C214" s="138"/>
      <c r="D214" s="49" t="s">
        <v>383</v>
      </c>
      <c r="E214" s="49" t="s">
        <v>385</v>
      </c>
      <c r="F214" s="51" t="s">
        <v>429</v>
      </c>
      <c r="G214" s="49" t="s">
        <v>427</v>
      </c>
      <c r="H214" s="49"/>
      <c r="I214" s="137">
        <f t="shared" si="31"/>
        <v>83.7</v>
      </c>
      <c r="J214" s="137">
        <f t="shared" si="31"/>
        <v>45.8</v>
      </c>
      <c r="K214" s="137">
        <f t="shared" si="28"/>
        <v>54.719235364396646</v>
      </c>
      <c r="L214" s="137">
        <f t="shared" si="29"/>
        <v>37.900000000000006</v>
      </c>
    </row>
    <row r="215" spans="2:12" ht="12.75">
      <c r="B215" s="40" t="s">
        <v>421</v>
      </c>
      <c r="C215" s="138"/>
      <c r="D215" s="49" t="s">
        <v>383</v>
      </c>
      <c r="E215" s="49" t="s">
        <v>385</v>
      </c>
      <c r="F215" s="51" t="s">
        <v>429</v>
      </c>
      <c r="G215" s="49" t="s">
        <v>427</v>
      </c>
      <c r="H215" s="49">
        <v>2</v>
      </c>
      <c r="I215" s="137">
        <v>83.7</v>
      </c>
      <c r="J215" s="137">
        <v>45.8</v>
      </c>
      <c r="K215" s="137">
        <f t="shared" si="28"/>
        <v>54.719235364396646</v>
      </c>
      <c r="L215" s="137">
        <f t="shared" si="29"/>
        <v>37.900000000000006</v>
      </c>
    </row>
    <row r="216" spans="2:12" ht="12.75">
      <c r="B216" s="40" t="s">
        <v>430</v>
      </c>
      <c r="C216" s="138"/>
      <c r="D216" s="49" t="s">
        <v>383</v>
      </c>
      <c r="E216" s="49" t="s">
        <v>385</v>
      </c>
      <c r="F216" s="51" t="s">
        <v>431</v>
      </c>
      <c r="G216" s="49"/>
      <c r="H216" s="49"/>
      <c r="I216" s="137">
        <f>I217+I220+I223</f>
        <v>244</v>
      </c>
      <c r="J216" s="137">
        <f>J217+J220+J223</f>
        <v>202.9</v>
      </c>
      <c r="K216" s="137">
        <f t="shared" si="28"/>
        <v>83.15573770491802</v>
      </c>
      <c r="L216" s="137">
        <f t="shared" si="29"/>
        <v>41.099999999999994</v>
      </c>
    </row>
    <row r="217" spans="2:12" ht="38.25">
      <c r="B217" s="40" t="s">
        <v>425</v>
      </c>
      <c r="C217" s="138"/>
      <c r="D217" s="49" t="s">
        <v>383</v>
      </c>
      <c r="E217" s="49" t="s">
        <v>385</v>
      </c>
      <c r="F217" s="51" t="s">
        <v>431</v>
      </c>
      <c r="G217" s="49" t="s">
        <v>120</v>
      </c>
      <c r="H217" s="49"/>
      <c r="I217" s="137">
        <f>I218</f>
        <v>237.1</v>
      </c>
      <c r="J217" s="137">
        <f>J218</f>
        <v>198.8</v>
      </c>
      <c r="K217" s="137">
        <f t="shared" si="28"/>
        <v>83.84647827920709</v>
      </c>
      <c r="L217" s="137">
        <f t="shared" si="29"/>
        <v>38.29999999999998</v>
      </c>
    </row>
    <row r="218" spans="2:12" ht="12.75">
      <c r="B218" s="40" t="s">
        <v>426</v>
      </c>
      <c r="C218" s="138"/>
      <c r="D218" s="49" t="s">
        <v>383</v>
      </c>
      <c r="E218" s="49" t="s">
        <v>385</v>
      </c>
      <c r="F218" s="51" t="s">
        <v>431</v>
      </c>
      <c r="G218" s="49" t="s">
        <v>427</v>
      </c>
      <c r="H218" s="49"/>
      <c r="I218" s="137">
        <f>I219</f>
        <v>237.1</v>
      </c>
      <c r="J218" s="137">
        <f>J219</f>
        <v>198.8</v>
      </c>
      <c r="K218" s="137">
        <f t="shared" si="28"/>
        <v>83.84647827920709</v>
      </c>
      <c r="L218" s="137">
        <f t="shared" si="29"/>
        <v>38.29999999999998</v>
      </c>
    </row>
    <row r="219" spans="2:12" ht="12.75">
      <c r="B219" s="40" t="s">
        <v>421</v>
      </c>
      <c r="C219" s="138"/>
      <c r="D219" s="49" t="s">
        <v>383</v>
      </c>
      <c r="E219" s="49" t="s">
        <v>385</v>
      </c>
      <c r="F219" s="51" t="s">
        <v>431</v>
      </c>
      <c r="G219" s="49" t="s">
        <v>427</v>
      </c>
      <c r="H219" s="49">
        <v>2</v>
      </c>
      <c r="I219" s="137">
        <v>237.1</v>
      </c>
      <c r="J219" s="137">
        <v>198.8</v>
      </c>
      <c r="K219" s="137">
        <f t="shared" si="28"/>
        <v>83.84647827920709</v>
      </c>
      <c r="L219" s="137">
        <f t="shared" si="29"/>
        <v>38.29999999999998</v>
      </c>
    </row>
    <row r="220" spans="2:12" ht="12.75">
      <c r="B220" s="50" t="s">
        <v>432</v>
      </c>
      <c r="C220" s="51"/>
      <c r="D220" s="49" t="s">
        <v>383</v>
      </c>
      <c r="E220" s="49" t="s">
        <v>385</v>
      </c>
      <c r="F220" s="51" t="s">
        <v>431</v>
      </c>
      <c r="G220" s="49" t="s">
        <v>433</v>
      </c>
      <c r="H220" s="49"/>
      <c r="I220" s="137">
        <f>I221</f>
        <v>6.8</v>
      </c>
      <c r="J220" s="137">
        <f>J221</f>
        <v>4.1</v>
      </c>
      <c r="K220" s="137">
        <f t="shared" si="28"/>
        <v>60.29411764705882</v>
      </c>
      <c r="L220" s="137">
        <f t="shared" si="29"/>
        <v>2.7</v>
      </c>
    </row>
    <row r="221" spans="2:12" ht="12.75">
      <c r="B221" s="50" t="s">
        <v>434</v>
      </c>
      <c r="C221" s="51"/>
      <c r="D221" s="49" t="s">
        <v>383</v>
      </c>
      <c r="E221" s="49" t="s">
        <v>385</v>
      </c>
      <c r="F221" s="51" t="s">
        <v>431</v>
      </c>
      <c r="G221" s="49" t="s">
        <v>435</v>
      </c>
      <c r="H221" s="49"/>
      <c r="I221" s="137">
        <f>I222</f>
        <v>6.8</v>
      </c>
      <c r="J221" s="137">
        <f>J222</f>
        <v>4.1</v>
      </c>
      <c r="K221" s="137">
        <f t="shared" si="28"/>
        <v>60.29411764705882</v>
      </c>
      <c r="L221" s="137">
        <f t="shared" si="29"/>
        <v>2.7</v>
      </c>
    </row>
    <row r="222" spans="2:12" ht="12.75">
      <c r="B222" s="40" t="s">
        <v>421</v>
      </c>
      <c r="C222" s="138"/>
      <c r="D222" s="49" t="s">
        <v>383</v>
      </c>
      <c r="E222" s="49" t="s">
        <v>385</v>
      </c>
      <c r="F222" s="51" t="s">
        <v>431</v>
      </c>
      <c r="G222" s="49" t="s">
        <v>435</v>
      </c>
      <c r="H222" s="49">
        <v>2</v>
      </c>
      <c r="I222" s="137">
        <v>6.8</v>
      </c>
      <c r="J222" s="137">
        <v>4.1</v>
      </c>
      <c r="K222" s="137">
        <f t="shared" si="28"/>
        <v>60.29411764705882</v>
      </c>
      <c r="L222" s="137">
        <f t="shared" si="29"/>
        <v>2.7</v>
      </c>
    </row>
    <row r="223" spans="2:12" ht="12.75">
      <c r="B223" s="50" t="s">
        <v>437</v>
      </c>
      <c r="C223" s="138"/>
      <c r="D223" s="49" t="s">
        <v>383</v>
      </c>
      <c r="E223" s="49" t="s">
        <v>385</v>
      </c>
      <c r="F223" s="51" t="s">
        <v>431</v>
      </c>
      <c r="G223" s="49" t="s">
        <v>72</v>
      </c>
      <c r="H223" s="49"/>
      <c r="I223" s="137">
        <f>I224</f>
        <v>0.1</v>
      </c>
      <c r="J223" s="137">
        <f>J224</f>
        <v>0</v>
      </c>
      <c r="K223" s="137">
        <f t="shared" si="28"/>
        <v>0</v>
      </c>
      <c r="L223" s="137">
        <f t="shared" si="29"/>
        <v>0.1</v>
      </c>
    </row>
    <row r="224" spans="2:12" ht="12.75">
      <c r="B224" s="50" t="s">
        <v>438</v>
      </c>
      <c r="C224" s="138"/>
      <c r="D224" s="49" t="s">
        <v>383</v>
      </c>
      <c r="E224" s="49" t="s">
        <v>385</v>
      </c>
      <c r="F224" s="51" t="s">
        <v>431</v>
      </c>
      <c r="G224" s="49" t="s">
        <v>439</v>
      </c>
      <c r="H224" s="49"/>
      <c r="I224" s="137">
        <f>I225</f>
        <v>0.1</v>
      </c>
      <c r="J224" s="137">
        <f>J225</f>
        <v>0</v>
      </c>
      <c r="K224" s="137">
        <f t="shared" si="28"/>
        <v>0</v>
      </c>
      <c r="L224" s="137">
        <f t="shared" si="29"/>
        <v>0.1</v>
      </c>
    </row>
    <row r="225" spans="2:12" ht="12.75">
      <c r="B225" s="40" t="s">
        <v>421</v>
      </c>
      <c r="C225" s="138"/>
      <c r="D225" s="49" t="s">
        <v>383</v>
      </c>
      <c r="E225" s="49" t="s">
        <v>385</v>
      </c>
      <c r="F225" s="51" t="s">
        <v>431</v>
      </c>
      <c r="G225" s="49" t="s">
        <v>439</v>
      </c>
      <c r="H225" s="49">
        <v>2</v>
      </c>
      <c r="I225" s="137">
        <v>0.1</v>
      </c>
      <c r="J225" s="137">
        <v>0</v>
      </c>
      <c r="K225" s="137">
        <f t="shared" si="28"/>
        <v>0</v>
      </c>
      <c r="L225" s="137">
        <f t="shared" si="29"/>
        <v>0.1</v>
      </c>
    </row>
    <row r="226" spans="2:12" ht="25.5">
      <c r="B226" s="50" t="s">
        <v>22</v>
      </c>
      <c r="C226" s="66"/>
      <c r="D226" s="49" t="s">
        <v>383</v>
      </c>
      <c r="E226" s="49" t="s">
        <v>387</v>
      </c>
      <c r="F226" s="49"/>
      <c r="G226" s="49"/>
      <c r="H226" s="49"/>
      <c r="I226" s="137">
        <f>I227</f>
        <v>336.90000000000003</v>
      </c>
      <c r="J226" s="137">
        <f>J227</f>
        <v>275.7</v>
      </c>
      <c r="K226" s="137">
        <f t="shared" si="28"/>
        <v>81.83437221727515</v>
      </c>
      <c r="L226" s="137">
        <f t="shared" si="29"/>
        <v>61.200000000000045</v>
      </c>
    </row>
    <row r="227" spans="2:12" ht="12.75">
      <c r="B227" s="40" t="s">
        <v>422</v>
      </c>
      <c r="C227" s="138"/>
      <c r="D227" s="49" t="s">
        <v>383</v>
      </c>
      <c r="E227" s="49" t="s">
        <v>387</v>
      </c>
      <c r="F227" s="51" t="s">
        <v>423</v>
      </c>
      <c r="G227" s="49"/>
      <c r="H227" s="49"/>
      <c r="I227" s="137">
        <f>I228</f>
        <v>336.90000000000003</v>
      </c>
      <c r="J227" s="137">
        <f>J228</f>
        <v>275.7</v>
      </c>
      <c r="K227" s="137">
        <f t="shared" si="28"/>
        <v>81.83437221727515</v>
      </c>
      <c r="L227" s="137">
        <f t="shared" si="29"/>
        <v>61.200000000000045</v>
      </c>
    </row>
    <row r="228" spans="2:12" ht="12.75">
      <c r="B228" s="40" t="s">
        <v>430</v>
      </c>
      <c r="C228" s="138"/>
      <c r="D228" s="49" t="s">
        <v>383</v>
      </c>
      <c r="E228" s="49" t="s">
        <v>387</v>
      </c>
      <c r="F228" s="51" t="s">
        <v>431</v>
      </c>
      <c r="G228" s="49"/>
      <c r="H228" s="49"/>
      <c r="I228" s="137">
        <f>I229+I232+I235</f>
        <v>336.90000000000003</v>
      </c>
      <c r="J228" s="137">
        <f>J229+J232+J235</f>
        <v>275.7</v>
      </c>
      <c r="K228" s="137">
        <f t="shared" si="28"/>
        <v>81.83437221727515</v>
      </c>
      <c r="L228" s="137">
        <f t="shared" si="29"/>
        <v>61.200000000000045</v>
      </c>
    </row>
    <row r="229" spans="2:12" ht="38.25">
      <c r="B229" s="40" t="s">
        <v>425</v>
      </c>
      <c r="C229" s="138"/>
      <c r="D229" s="49" t="s">
        <v>383</v>
      </c>
      <c r="E229" s="49" t="s">
        <v>387</v>
      </c>
      <c r="F229" s="51" t="s">
        <v>431</v>
      </c>
      <c r="G229" s="49" t="s">
        <v>120</v>
      </c>
      <c r="H229" s="49"/>
      <c r="I229" s="137">
        <f>I230</f>
        <v>326.1</v>
      </c>
      <c r="J229" s="137">
        <f>J230</f>
        <v>270.5</v>
      </c>
      <c r="K229" s="137">
        <f t="shared" si="28"/>
        <v>82.95001533272001</v>
      </c>
      <c r="L229" s="137">
        <f t="shared" si="29"/>
        <v>55.60000000000002</v>
      </c>
    </row>
    <row r="230" spans="2:12" ht="12.75">
      <c r="B230" s="40" t="s">
        <v>426</v>
      </c>
      <c r="C230" s="138"/>
      <c r="D230" s="49" t="s">
        <v>383</v>
      </c>
      <c r="E230" s="49" t="s">
        <v>387</v>
      </c>
      <c r="F230" s="51" t="s">
        <v>431</v>
      </c>
      <c r="G230" s="49" t="s">
        <v>427</v>
      </c>
      <c r="H230" s="49"/>
      <c r="I230" s="137">
        <f>I231</f>
        <v>326.1</v>
      </c>
      <c r="J230" s="137">
        <f>J231</f>
        <v>270.5</v>
      </c>
      <c r="K230" s="137">
        <f t="shared" si="28"/>
        <v>82.95001533272001</v>
      </c>
      <c r="L230" s="137">
        <f t="shared" si="29"/>
        <v>55.60000000000002</v>
      </c>
    </row>
    <row r="231" spans="2:12" ht="12.75">
      <c r="B231" s="40" t="s">
        <v>421</v>
      </c>
      <c r="C231" s="138"/>
      <c r="D231" s="49" t="s">
        <v>383</v>
      </c>
      <c r="E231" s="49" t="s">
        <v>387</v>
      </c>
      <c r="F231" s="51" t="s">
        <v>431</v>
      </c>
      <c r="G231" s="49" t="s">
        <v>427</v>
      </c>
      <c r="H231" s="49">
        <v>2</v>
      </c>
      <c r="I231" s="137">
        <v>326.1</v>
      </c>
      <c r="J231" s="137">
        <v>270.5</v>
      </c>
      <c r="K231" s="137">
        <f t="shared" si="28"/>
        <v>82.95001533272001</v>
      </c>
      <c r="L231" s="137">
        <f t="shared" si="29"/>
        <v>55.60000000000002</v>
      </c>
    </row>
    <row r="232" spans="2:12" ht="12.75">
      <c r="B232" s="50" t="s">
        <v>432</v>
      </c>
      <c r="C232" s="51"/>
      <c r="D232" s="49" t="s">
        <v>383</v>
      </c>
      <c r="E232" s="49" t="s">
        <v>387</v>
      </c>
      <c r="F232" s="51" t="s">
        <v>431</v>
      </c>
      <c r="G232" s="49" t="s">
        <v>433</v>
      </c>
      <c r="H232" s="49"/>
      <c r="I232" s="137">
        <f>I233</f>
        <v>10.7</v>
      </c>
      <c r="J232" s="137">
        <f>J233</f>
        <v>5.2</v>
      </c>
      <c r="K232" s="137">
        <f t="shared" si="28"/>
        <v>48.5981308411215</v>
      </c>
      <c r="L232" s="137">
        <f t="shared" si="29"/>
        <v>5.499999999999999</v>
      </c>
    </row>
    <row r="233" spans="2:12" ht="12.75">
      <c r="B233" s="50" t="s">
        <v>434</v>
      </c>
      <c r="C233" s="51"/>
      <c r="D233" s="49" t="s">
        <v>383</v>
      </c>
      <c r="E233" s="49" t="s">
        <v>387</v>
      </c>
      <c r="F233" s="51" t="s">
        <v>431</v>
      </c>
      <c r="G233" s="49" t="s">
        <v>435</v>
      </c>
      <c r="H233" s="49"/>
      <c r="I233" s="137">
        <f>I234</f>
        <v>10.7</v>
      </c>
      <c r="J233" s="137">
        <f>J234</f>
        <v>5.2</v>
      </c>
      <c r="K233" s="137">
        <f t="shared" si="28"/>
        <v>48.5981308411215</v>
      </c>
      <c r="L233" s="137">
        <f t="shared" si="29"/>
        <v>5.499999999999999</v>
      </c>
    </row>
    <row r="234" spans="2:12" ht="12.75">
      <c r="B234" s="40" t="s">
        <v>421</v>
      </c>
      <c r="C234" s="138"/>
      <c r="D234" s="49" t="s">
        <v>383</v>
      </c>
      <c r="E234" s="49" t="s">
        <v>387</v>
      </c>
      <c r="F234" s="51" t="s">
        <v>431</v>
      </c>
      <c r="G234" s="49" t="s">
        <v>435</v>
      </c>
      <c r="H234" s="49">
        <v>2</v>
      </c>
      <c r="I234" s="137">
        <v>10.7</v>
      </c>
      <c r="J234" s="137">
        <v>5.2</v>
      </c>
      <c r="K234" s="137">
        <f t="shared" si="28"/>
        <v>48.5981308411215</v>
      </c>
      <c r="L234" s="137">
        <f t="shared" si="29"/>
        <v>5.499999999999999</v>
      </c>
    </row>
    <row r="235" spans="2:12" ht="12.75">
      <c r="B235" s="50" t="s">
        <v>437</v>
      </c>
      <c r="C235" s="138"/>
      <c r="D235" s="49" t="s">
        <v>383</v>
      </c>
      <c r="E235" s="49" t="s">
        <v>387</v>
      </c>
      <c r="F235" s="51" t="s">
        <v>431</v>
      </c>
      <c r="G235" s="49" t="s">
        <v>72</v>
      </c>
      <c r="H235" s="49"/>
      <c r="I235" s="137">
        <f>I236</f>
        <v>0.1</v>
      </c>
      <c r="J235" s="137">
        <f>J236</f>
        <v>0</v>
      </c>
      <c r="K235" s="137">
        <f t="shared" si="28"/>
        <v>0</v>
      </c>
      <c r="L235" s="137">
        <f t="shared" si="29"/>
        <v>0.1</v>
      </c>
    </row>
    <row r="236" spans="2:12" ht="12.75">
      <c r="B236" s="50" t="s">
        <v>438</v>
      </c>
      <c r="C236" s="138"/>
      <c r="D236" s="49" t="s">
        <v>383</v>
      </c>
      <c r="E236" s="49" t="s">
        <v>387</v>
      </c>
      <c r="F236" s="51" t="s">
        <v>431</v>
      </c>
      <c r="G236" s="49" t="s">
        <v>439</v>
      </c>
      <c r="H236" s="49"/>
      <c r="I236" s="137">
        <f>I237</f>
        <v>0.1</v>
      </c>
      <c r="J236" s="137">
        <f>J237</f>
        <v>0</v>
      </c>
      <c r="K236" s="137">
        <f t="shared" si="28"/>
        <v>0</v>
      </c>
      <c r="L236" s="137">
        <f t="shared" si="29"/>
        <v>0.1</v>
      </c>
    </row>
    <row r="237" spans="2:12" ht="12.75">
      <c r="B237" s="40" t="s">
        <v>421</v>
      </c>
      <c r="C237" s="138"/>
      <c r="D237" s="49" t="s">
        <v>383</v>
      </c>
      <c r="E237" s="49" t="s">
        <v>387</v>
      </c>
      <c r="F237" s="51" t="s">
        <v>431</v>
      </c>
      <c r="G237" s="49" t="s">
        <v>439</v>
      </c>
      <c r="H237" s="49">
        <v>2</v>
      </c>
      <c r="I237" s="137">
        <v>0.1</v>
      </c>
      <c r="J237" s="137">
        <v>0</v>
      </c>
      <c r="K237" s="137">
        <f t="shared" si="28"/>
        <v>0</v>
      </c>
      <c r="L237" s="137">
        <f t="shared" si="29"/>
        <v>0.1</v>
      </c>
    </row>
    <row r="238" spans="2:12" ht="12.75">
      <c r="B238" s="50" t="s">
        <v>202</v>
      </c>
      <c r="C238" s="51"/>
      <c r="D238" s="49" t="s">
        <v>383</v>
      </c>
      <c r="E238" s="49" t="s">
        <v>365</v>
      </c>
      <c r="F238" s="51"/>
      <c r="G238" s="49"/>
      <c r="H238" s="49"/>
      <c r="I238" s="137">
        <f aca="true" t="shared" si="32" ref="I238:J242">I239</f>
        <v>84.7</v>
      </c>
      <c r="J238" s="137">
        <f t="shared" si="32"/>
        <v>56.5</v>
      </c>
      <c r="K238" s="137">
        <f t="shared" si="28"/>
        <v>66.7060212514758</v>
      </c>
      <c r="L238" s="137">
        <f t="shared" si="29"/>
        <v>28.200000000000003</v>
      </c>
    </row>
    <row r="239" spans="2:12" ht="12.75">
      <c r="B239" s="50" t="s">
        <v>422</v>
      </c>
      <c r="C239" s="51"/>
      <c r="D239" s="49" t="s">
        <v>383</v>
      </c>
      <c r="E239" s="49" t="s">
        <v>365</v>
      </c>
      <c r="F239" s="51" t="s">
        <v>423</v>
      </c>
      <c r="G239" s="49"/>
      <c r="H239" s="49"/>
      <c r="I239" s="137">
        <f t="shared" si="32"/>
        <v>84.7</v>
      </c>
      <c r="J239" s="137">
        <f t="shared" si="32"/>
        <v>56.5</v>
      </c>
      <c r="K239" s="137">
        <f t="shared" si="28"/>
        <v>66.7060212514758</v>
      </c>
      <c r="L239" s="137">
        <f t="shared" si="29"/>
        <v>28.200000000000003</v>
      </c>
    </row>
    <row r="240" spans="2:12" ht="25.5">
      <c r="B240" s="40" t="s">
        <v>578</v>
      </c>
      <c r="C240" s="51"/>
      <c r="D240" s="49" t="s">
        <v>383</v>
      </c>
      <c r="E240" s="49" t="s">
        <v>365</v>
      </c>
      <c r="F240" s="49" t="s">
        <v>447</v>
      </c>
      <c r="G240" s="49"/>
      <c r="H240" s="49"/>
      <c r="I240" s="137">
        <f t="shared" si="32"/>
        <v>84.7</v>
      </c>
      <c r="J240" s="137">
        <f t="shared" si="32"/>
        <v>56.5</v>
      </c>
      <c r="K240" s="137">
        <f t="shared" si="28"/>
        <v>66.7060212514758</v>
      </c>
      <c r="L240" s="137">
        <f t="shared" si="29"/>
        <v>28.200000000000003</v>
      </c>
    </row>
    <row r="241" spans="2:12" ht="12.75">
      <c r="B241" s="50" t="s">
        <v>437</v>
      </c>
      <c r="C241" s="138"/>
      <c r="D241" s="49" t="s">
        <v>383</v>
      </c>
      <c r="E241" s="49" t="s">
        <v>365</v>
      </c>
      <c r="F241" s="49" t="s">
        <v>447</v>
      </c>
      <c r="G241" s="49" t="s">
        <v>72</v>
      </c>
      <c r="H241" s="49"/>
      <c r="I241" s="137">
        <f t="shared" si="32"/>
        <v>84.7</v>
      </c>
      <c r="J241" s="137">
        <f t="shared" si="32"/>
        <v>56.5</v>
      </c>
      <c r="K241" s="137">
        <f t="shared" si="28"/>
        <v>66.7060212514758</v>
      </c>
      <c r="L241" s="137">
        <f t="shared" si="29"/>
        <v>28.200000000000003</v>
      </c>
    </row>
    <row r="242" spans="2:12" ht="12.75">
      <c r="B242" s="40" t="s">
        <v>448</v>
      </c>
      <c r="C242" s="138"/>
      <c r="D242" s="49" t="s">
        <v>383</v>
      </c>
      <c r="E242" s="49" t="s">
        <v>365</v>
      </c>
      <c r="F242" s="49" t="s">
        <v>447</v>
      </c>
      <c r="G242" s="49" t="s">
        <v>449</v>
      </c>
      <c r="H242" s="49"/>
      <c r="I242" s="137">
        <f t="shared" si="32"/>
        <v>84.7</v>
      </c>
      <c r="J242" s="137">
        <f t="shared" si="32"/>
        <v>56.5</v>
      </c>
      <c r="K242" s="137">
        <f t="shared" si="28"/>
        <v>66.7060212514758</v>
      </c>
      <c r="L242" s="137">
        <f t="shared" si="29"/>
        <v>28.200000000000003</v>
      </c>
    </row>
    <row r="243" spans="2:12" ht="12.75">
      <c r="B243" s="40" t="s">
        <v>421</v>
      </c>
      <c r="C243" s="138"/>
      <c r="D243" s="49" t="s">
        <v>383</v>
      </c>
      <c r="E243" s="49" t="s">
        <v>365</v>
      </c>
      <c r="F243" s="49" t="s">
        <v>447</v>
      </c>
      <c r="G243" s="49" t="s">
        <v>449</v>
      </c>
      <c r="H243" s="49">
        <v>2</v>
      </c>
      <c r="I243" s="137">
        <v>84.7</v>
      </c>
      <c r="J243" s="137">
        <v>56.5</v>
      </c>
      <c r="K243" s="137">
        <f t="shared" si="28"/>
        <v>66.7060212514758</v>
      </c>
      <c r="L243" s="137">
        <f t="shared" si="29"/>
        <v>28.200000000000003</v>
      </c>
    </row>
    <row r="244" spans="2:12" ht="12.75">
      <c r="B244" s="47" t="s">
        <v>74</v>
      </c>
      <c r="C244" s="144" t="s">
        <v>73</v>
      </c>
      <c r="D244" s="49"/>
      <c r="E244" s="49"/>
      <c r="F244" s="49"/>
      <c r="G244" s="49"/>
      <c r="H244" s="49"/>
      <c r="I244" s="142">
        <f>I248+I267+I274+I291</f>
        <v>7602.099999999999</v>
      </c>
      <c r="J244" s="142">
        <f>J248+J267+J274+J291</f>
        <v>4772.5</v>
      </c>
      <c r="K244" s="142">
        <f t="shared" si="28"/>
        <v>62.77870588390051</v>
      </c>
      <c r="L244" s="142">
        <f t="shared" si="29"/>
        <v>2829.5999999999995</v>
      </c>
    </row>
    <row r="245" spans="2:12" ht="12.75">
      <c r="B245" s="50" t="s">
        <v>421</v>
      </c>
      <c r="C245" s="144"/>
      <c r="D245" s="48"/>
      <c r="E245" s="49"/>
      <c r="F245" s="49"/>
      <c r="G245" s="49"/>
      <c r="H245" s="52">
        <v>2</v>
      </c>
      <c r="I245" s="137">
        <f>I254+I257+I260+I266+I284+I303</f>
        <v>3370.7999999999997</v>
      </c>
      <c r="J245" s="137">
        <f>J254+J257+J260+J266+J284+J303</f>
        <v>1530.7999999999997</v>
      </c>
      <c r="K245" s="137">
        <f t="shared" si="28"/>
        <v>45.41355167912661</v>
      </c>
      <c r="L245" s="137">
        <f t="shared" si="29"/>
        <v>1840</v>
      </c>
    </row>
    <row r="246" spans="2:12" ht="12.75">
      <c r="B246" s="50" t="s">
        <v>409</v>
      </c>
      <c r="C246" s="144"/>
      <c r="D246" s="48"/>
      <c r="E246" s="49"/>
      <c r="F246" s="49"/>
      <c r="G246" s="49"/>
      <c r="H246" s="52">
        <v>3</v>
      </c>
      <c r="I246" s="137">
        <f>I280+I290+I297</f>
        <v>3590</v>
      </c>
      <c r="J246" s="137">
        <f>J280+J290+J297</f>
        <v>2761.1</v>
      </c>
      <c r="K246" s="137">
        <f t="shared" si="28"/>
        <v>76.9108635097493</v>
      </c>
      <c r="L246" s="137">
        <f t="shared" si="29"/>
        <v>828.9000000000001</v>
      </c>
    </row>
    <row r="247" spans="2:12" ht="12.75">
      <c r="B247" s="50" t="s">
        <v>410</v>
      </c>
      <c r="C247" s="144"/>
      <c r="D247" s="48"/>
      <c r="E247" s="49"/>
      <c r="F247" s="49"/>
      <c r="G247" s="49"/>
      <c r="H247" s="52">
        <v>4</v>
      </c>
      <c r="I247" s="137">
        <f>I273</f>
        <v>641.3</v>
      </c>
      <c r="J247" s="137">
        <f>J273</f>
        <v>480.6</v>
      </c>
      <c r="K247" s="137">
        <f t="shared" si="28"/>
        <v>74.94152502728832</v>
      </c>
      <c r="L247" s="137">
        <f t="shared" si="29"/>
        <v>160.69999999999993</v>
      </c>
    </row>
    <row r="248" spans="2:12" ht="12.75">
      <c r="B248" s="40" t="s">
        <v>200</v>
      </c>
      <c r="C248" s="144"/>
      <c r="D248" s="49" t="s">
        <v>383</v>
      </c>
      <c r="E248" s="49"/>
      <c r="F248" s="49"/>
      <c r="G248" s="49"/>
      <c r="H248" s="52"/>
      <c r="I248" s="137">
        <f>I249+I261</f>
        <v>1964.1</v>
      </c>
      <c r="J248" s="137">
        <f>J249+J261</f>
        <v>1530.7999999999997</v>
      </c>
      <c r="K248" s="137">
        <f t="shared" si="28"/>
        <v>77.93900514230435</v>
      </c>
      <c r="L248" s="137">
        <f t="shared" si="29"/>
        <v>433.3000000000002</v>
      </c>
    </row>
    <row r="249" spans="2:12" ht="25.5">
      <c r="B249" s="50" t="s">
        <v>22</v>
      </c>
      <c r="C249" s="66"/>
      <c r="D249" s="49" t="s">
        <v>383</v>
      </c>
      <c r="E249" s="49" t="s">
        <v>387</v>
      </c>
      <c r="F249" s="49"/>
      <c r="G249" s="49"/>
      <c r="H249" s="49"/>
      <c r="I249" s="137">
        <f>I250</f>
        <v>1939.1</v>
      </c>
      <c r="J249" s="137">
        <f>J250</f>
        <v>1530.7999999999997</v>
      </c>
      <c r="K249" s="137">
        <f t="shared" si="28"/>
        <v>78.94383992573873</v>
      </c>
      <c r="L249" s="137">
        <f t="shared" si="29"/>
        <v>408.3000000000002</v>
      </c>
    </row>
    <row r="250" spans="2:12" ht="12.75">
      <c r="B250" s="40" t="s">
        <v>422</v>
      </c>
      <c r="C250" s="138"/>
      <c r="D250" s="49" t="s">
        <v>383</v>
      </c>
      <c r="E250" s="49" t="s">
        <v>387</v>
      </c>
      <c r="F250" s="51" t="s">
        <v>423</v>
      </c>
      <c r="G250" s="49"/>
      <c r="H250" s="49"/>
      <c r="I250" s="137">
        <f>I251</f>
        <v>1939.1</v>
      </c>
      <c r="J250" s="137">
        <f>J251</f>
        <v>1530.7999999999997</v>
      </c>
      <c r="K250" s="137">
        <f t="shared" si="28"/>
        <v>78.94383992573873</v>
      </c>
      <c r="L250" s="137">
        <f t="shared" si="29"/>
        <v>408.3000000000002</v>
      </c>
    </row>
    <row r="251" spans="2:12" ht="12.75">
      <c r="B251" s="40" t="s">
        <v>430</v>
      </c>
      <c r="C251" s="138"/>
      <c r="D251" s="49" t="s">
        <v>383</v>
      </c>
      <c r="E251" s="49" t="s">
        <v>387</v>
      </c>
      <c r="F251" s="51" t="s">
        <v>431</v>
      </c>
      <c r="G251" s="49"/>
      <c r="H251" s="49"/>
      <c r="I251" s="137">
        <f>I252+I255+I258</f>
        <v>1939.1</v>
      </c>
      <c r="J251" s="137">
        <f>J252+J255+J258</f>
        <v>1530.7999999999997</v>
      </c>
      <c r="K251" s="137">
        <f t="shared" si="28"/>
        <v>78.94383992573873</v>
      </c>
      <c r="L251" s="137">
        <f t="shared" si="29"/>
        <v>408.3000000000002</v>
      </c>
    </row>
    <row r="252" spans="2:12" ht="38.25">
      <c r="B252" s="40" t="s">
        <v>425</v>
      </c>
      <c r="C252" s="138"/>
      <c r="D252" s="49" t="s">
        <v>383</v>
      </c>
      <c r="E252" s="49" t="s">
        <v>387</v>
      </c>
      <c r="F252" s="51" t="s">
        <v>431</v>
      </c>
      <c r="G252" s="49" t="s">
        <v>120</v>
      </c>
      <c r="H252" s="49"/>
      <c r="I252" s="137">
        <f>I253</f>
        <v>1657.3</v>
      </c>
      <c r="J252" s="137">
        <f>J253</f>
        <v>1371.6</v>
      </c>
      <c r="K252" s="137">
        <f t="shared" si="28"/>
        <v>82.76111748023894</v>
      </c>
      <c r="L252" s="137">
        <f t="shared" si="29"/>
        <v>285.70000000000005</v>
      </c>
    </row>
    <row r="253" spans="2:12" ht="12.75">
      <c r="B253" s="40" t="s">
        <v>426</v>
      </c>
      <c r="C253" s="138"/>
      <c r="D253" s="49" t="s">
        <v>383</v>
      </c>
      <c r="E253" s="49" t="s">
        <v>387</v>
      </c>
      <c r="F253" s="51" t="s">
        <v>431</v>
      </c>
      <c r="G253" s="49" t="s">
        <v>427</v>
      </c>
      <c r="H253" s="49"/>
      <c r="I253" s="137">
        <f>I254</f>
        <v>1657.3</v>
      </c>
      <c r="J253" s="137">
        <f>J254</f>
        <v>1371.6</v>
      </c>
      <c r="K253" s="137">
        <f t="shared" si="28"/>
        <v>82.76111748023894</v>
      </c>
      <c r="L253" s="137">
        <f t="shared" si="29"/>
        <v>285.70000000000005</v>
      </c>
    </row>
    <row r="254" spans="2:12" ht="12.75">
      <c r="B254" s="40" t="s">
        <v>421</v>
      </c>
      <c r="C254" s="138"/>
      <c r="D254" s="49" t="s">
        <v>383</v>
      </c>
      <c r="E254" s="49" t="s">
        <v>387</v>
      </c>
      <c r="F254" s="51" t="s">
        <v>431</v>
      </c>
      <c r="G254" s="49" t="s">
        <v>427</v>
      </c>
      <c r="H254" s="49">
        <v>2</v>
      </c>
      <c r="I254" s="137">
        <v>1657.3</v>
      </c>
      <c r="J254" s="137">
        <v>1371.6</v>
      </c>
      <c r="K254" s="137">
        <f t="shared" si="28"/>
        <v>82.76111748023894</v>
      </c>
      <c r="L254" s="137">
        <f t="shared" si="29"/>
        <v>285.70000000000005</v>
      </c>
    </row>
    <row r="255" spans="2:12" ht="12.75">
      <c r="B255" s="50" t="s">
        <v>432</v>
      </c>
      <c r="C255" s="51"/>
      <c r="D255" s="49" t="s">
        <v>383</v>
      </c>
      <c r="E255" s="49" t="s">
        <v>387</v>
      </c>
      <c r="F255" s="51" t="s">
        <v>431</v>
      </c>
      <c r="G255" s="49" t="s">
        <v>433</v>
      </c>
      <c r="H255" s="49"/>
      <c r="I255" s="137">
        <f>I256</f>
        <v>280.9</v>
      </c>
      <c r="J255" s="137">
        <f>J256</f>
        <v>159.1</v>
      </c>
      <c r="K255" s="137">
        <f t="shared" si="28"/>
        <v>56.63937344250623</v>
      </c>
      <c r="L255" s="137">
        <f t="shared" si="29"/>
        <v>121.79999999999998</v>
      </c>
    </row>
    <row r="256" spans="2:12" ht="12.75">
      <c r="B256" s="50" t="s">
        <v>434</v>
      </c>
      <c r="C256" s="51"/>
      <c r="D256" s="49" t="s">
        <v>383</v>
      </c>
      <c r="E256" s="49" t="s">
        <v>387</v>
      </c>
      <c r="F256" s="51" t="s">
        <v>431</v>
      </c>
      <c r="G256" s="49" t="s">
        <v>435</v>
      </c>
      <c r="H256" s="49"/>
      <c r="I256" s="137">
        <f>I257</f>
        <v>280.9</v>
      </c>
      <c r="J256" s="137">
        <f>J257</f>
        <v>159.1</v>
      </c>
      <c r="K256" s="137">
        <f t="shared" si="28"/>
        <v>56.63937344250623</v>
      </c>
      <c r="L256" s="137">
        <f t="shared" si="29"/>
        <v>121.79999999999998</v>
      </c>
    </row>
    <row r="257" spans="2:12" ht="12.75">
      <c r="B257" s="40" t="s">
        <v>421</v>
      </c>
      <c r="C257" s="138"/>
      <c r="D257" s="49" t="s">
        <v>383</v>
      </c>
      <c r="E257" s="49" t="s">
        <v>387</v>
      </c>
      <c r="F257" s="51" t="s">
        <v>431</v>
      </c>
      <c r="G257" s="49" t="s">
        <v>435</v>
      </c>
      <c r="H257" s="49">
        <v>2</v>
      </c>
      <c r="I257" s="137">
        <v>280.9</v>
      </c>
      <c r="J257" s="137">
        <v>159.1</v>
      </c>
      <c r="K257" s="137">
        <f t="shared" si="28"/>
        <v>56.63937344250623</v>
      </c>
      <c r="L257" s="137">
        <f t="shared" si="29"/>
        <v>121.79999999999998</v>
      </c>
    </row>
    <row r="258" spans="2:12" ht="12.75">
      <c r="B258" s="50" t="s">
        <v>437</v>
      </c>
      <c r="C258" s="51"/>
      <c r="D258" s="49" t="s">
        <v>383</v>
      </c>
      <c r="E258" s="49" t="s">
        <v>387</v>
      </c>
      <c r="F258" s="51" t="s">
        <v>431</v>
      </c>
      <c r="G258" s="49" t="s">
        <v>72</v>
      </c>
      <c r="H258" s="49"/>
      <c r="I258" s="137">
        <f>I259</f>
        <v>0.9</v>
      </c>
      <c r="J258" s="137">
        <f>J259</f>
        <v>0.1</v>
      </c>
      <c r="K258" s="137">
        <f t="shared" si="28"/>
        <v>11.111111111111112</v>
      </c>
      <c r="L258" s="137">
        <f t="shared" si="29"/>
        <v>0.8</v>
      </c>
    </row>
    <row r="259" spans="2:12" ht="12.75">
      <c r="B259" s="50" t="s">
        <v>438</v>
      </c>
      <c r="C259" s="51"/>
      <c r="D259" s="49" t="s">
        <v>383</v>
      </c>
      <c r="E259" s="49" t="s">
        <v>387</v>
      </c>
      <c r="F259" s="51" t="s">
        <v>431</v>
      </c>
      <c r="G259" s="49" t="s">
        <v>439</v>
      </c>
      <c r="H259" s="49"/>
      <c r="I259" s="137">
        <f>I260</f>
        <v>0.9</v>
      </c>
      <c r="J259" s="137">
        <f>J260</f>
        <v>0.1</v>
      </c>
      <c r="K259" s="137">
        <f t="shared" si="28"/>
        <v>11.111111111111112</v>
      </c>
      <c r="L259" s="137">
        <f t="shared" si="29"/>
        <v>0.8</v>
      </c>
    </row>
    <row r="260" spans="2:12" ht="12.75">
      <c r="B260" s="40" t="s">
        <v>421</v>
      </c>
      <c r="C260" s="138"/>
      <c r="D260" s="49" t="s">
        <v>383</v>
      </c>
      <c r="E260" s="49" t="s">
        <v>387</v>
      </c>
      <c r="F260" s="51" t="s">
        <v>431</v>
      </c>
      <c r="G260" s="49" t="s">
        <v>439</v>
      </c>
      <c r="H260" s="49">
        <v>2</v>
      </c>
      <c r="I260" s="137">
        <v>0.9</v>
      </c>
      <c r="J260" s="137">
        <v>0.1</v>
      </c>
      <c r="K260" s="137">
        <f t="shared" si="28"/>
        <v>11.111111111111112</v>
      </c>
      <c r="L260" s="137">
        <f t="shared" si="29"/>
        <v>0.8</v>
      </c>
    </row>
    <row r="261" spans="2:12" ht="12.75">
      <c r="B261" s="50" t="s">
        <v>201</v>
      </c>
      <c r="C261" s="51"/>
      <c r="D261" s="49" t="s">
        <v>383</v>
      </c>
      <c r="E261" s="49" t="s">
        <v>364</v>
      </c>
      <c r="F261" s="51"/>
      <c r="G261" s="49"/>
      <c r="H261" s="49"/>
      <c r="I261" s="137">
        <f aca="true" t="shared" si="33" ref="I261:J265">I262</f>
        <v>25</v>
      </c>
      <c r="J261" s="137">
        <f t="shared" si="33"/>
        <v>0</v>
      </c>
      <c r="K261" s="137">
        <f t="shared" si="28"/>
        <v>0</v>
      </c>
      <c r="L261" s="137">
        <f t="shared" si="29"/>
        <v>25</v>
      </c>
    </row>
    <row r="262" spans="2:12" ht="12.75">
      <c r="B262" s="50" t="s">
        <v>422</v>
      </c>
      <c r="C262" s="51"/>
      <c r="D262" s="49" t="s">
        <v>383</v>
      </c>
      <c r="E262" s="49" t="s">
        <v>364</v>
      </c>
      <c r="F262" s="51" t="s">
        <v>423</v>
      </c>
      <c r="G262" s="49"/>
      <c r="H262" s="49"/>
      <c r="I262" s="137">
        <f t="shared" si="33"/>
        <v>25</v>
      </c>
      <c r="J262" s="137">
        <f t="shared" si="33"/>
        <v>0</v>
      </c>
      <c r="K262" s="137">
        <f t="shared" si="28"/>
        <v>0</v>
      </c>
      <c r="L262" s="137">
        <f t="shared" si="29"/>
        <v>25</v>
      </c>
    </row>
    <row r="263" spans="2:12" ht="12.75">
      <c r="B263" s="50" t="s">
        <v>576</v>
      </c>
      <c r="C263" s="51"/>
      <c r="D263" s="49" t="s">
        <v>383</v>
      </c>
      <c r="E263" s="49" t="s">
        <v>364</v>
      </c>
      <c r="F263" s="51" t="s">
        <v>144</v>
      </c>
      <c r="G263" s="49"/>
      <c r="H263" s="49"/>
      <c r="I263" s="137">
        <f t="shared" si="33"/>
        <v>25</v>
      </c>
      <c r="J263" s="137">
        <f t="shared" si="33"/>
        <v>0</v>
      </c>
      <c r="K263" s="137">
        <f t="shared" si="28"/>
        <v>0</v>
      </c>
      <c r="L263" s="137">
        <f t="shared" si="29"/>
        <v>25</v>
      </c>
    </row>
    <row r="264" spans="2:12" ht="12.75">
      <c r="B264" s="50" t="s">
        <v>437</v>
      </c>
      <c r="C264" s="51"/>
      <c r="D264" s="49" t="s">
        <v>383</v>
      </c>
      <c r="E264" s="49" t="s">
        <v>364</v>
      </c>
      <c r="F264" s="51" t="s">
        <v>144</v>
      </c>
      <c r="G264" s="49" t="s">
        <v>72</v>
      </c>
      <c r="H264" s="49"/>
      <c r="I264" s="137">
        <f t="shared" si="33"/>
        <v>25</v>
      </c>
      <c r="J264" s="137">
        <f t="shared" si="33"/>
        <v>0</v>
      </c>
      <c r="K264" s="137">
        <f aca="true" t="shared" si="34" ref="K264:K327">J264/I264*100</f>
        <v>0</v>
      </c>
      <c r="L264" s="137">
        <f aca="true" t="shared" si="35" ref="L264:L327">I264-J264</f>
        <v>25</v>
      </c>
    </row>
    <row r="265" spans="2:12" ht="12.75">
      <c r="B265" s="50" t="s">
        <v>153</v>
      </c>
      <c r="C265" s="51"/>
      <c r="D265" s="49" t="s">
        <v>383</v>
      </c>
      <c r="E265" s="49" t="s">
        <v>364</v>
      </c>
      <c r="F265" s="51" t="s">
        <v>144</v>
      </c>
      <c r="G265" s="49" t="s">
        <v>154</v>
      </c>
      <c r="H265" s="49"/>
      <c r="I265" s="137">
        <f t="shared" si="33"/>
        <v>25</v>
      </c>
      <c r="J265" s="137">
        <f t="shared" si="33"/>
        <v>0</v>
      </c>
      <c r="K265" s="137">
        <f t="shared" si="34"/>
        <v>0</v>
      </c>
      <c r="L265" s="137">
        <f t="shared" si="35"/>
        <v>25</v>
      </c>
    </row>
    <row r="266" spans="2:12" ht="12.75">
      <c r="B266" s="40" t="s">
        <v>421</v>
      </c>
      <c r="C266" s="138"/>
      <c r="D266" s="49" t="s">
        <v>383</v>
      </c>
      <c r="E266" s="49" t="s">
        <v>364</v>
      </c>
      <c r="F266" s="51" t="s">
        <v>144</v>
      </c>
      <c r="G266" s="49" t="s">
        <v>154</v>
      </c>
      <c r="H266" s="49">
        <v>2</v>
      </c>
      <c r="I266" s="137">
        <v>25</v>
      </c>
      <c r="J266" s="137">
        <v>0</v>
      </c>
      <c r="K266" s="137">
        <f t="shared" si="34"/>
        <v>0</v>
      </c>
      <c r="L266" s="137">
        <f t="shared" si="35"/>
        <v>25</v>
      </c>
    </row>
    <row r="267" spans="2:12" ht="12.75">
      <c r="B267" s="69" t="s">
        <v>361</v>
      </c>
      <c r="C267" s="145"/>
      <c r="D267" s="49" t="s">
        <v>388</v>
      </c>
      <c r="E267" s="49"/>
      <c r="F267" s="51"/>
      <c r="G267" s="49"/>
      <c r="H267" s="49"/>
      <c r="I267" s="137">
        <f aca="true" t="shared" si="36" ref="I267:J272">I268</f>
        <v>641.3</v>
      </c>
      <c r="J267" s="137">
        <f t="shared" si="36"/>
        <v>480.6</v>
      </c>
      <c r="K267" s="137">
        <f t="shared" si="34"/>
        <v>74.94152502728832</v>
      </c>
      <c r="L267" s="137">
        <f t="shared" si="35"/>
        <v>160.69999999999993</v>
      </c>
    </row>
    <row r="268" spans="2:12" ht="12.75">
      <c r="B268" s="40" t="s">
        <v>96</v>
      </c>
      <c r="C268" s="138"/>
      <c r="D268" s="49" t="s">
        <v>388</v>
      </c>
      <c r="E268" s="49" t="s">
        <v>95</v>
      </c>
      <c r="F268" s="76"/>
      <c r="G268" s="49"/>
      <c r="H268" s="49"/>
      <c r="I268" s="137">
        <f t="shared" si="36"/>
        <v>641.3</v>
      </c>
      <c r="J268" s="137">
        <f t="shared" si="36"/>
        <v>480.6</v>
      </c>
      <c r="K268" s="137">
        <f t="shared" si="34"/>
        <v>74.94152502728832</v>
      </c>
      <c r="L268" s="137">
        <f t="shared" si="35"/>
        <v>160.69999999999993</v>
      </c>
    </row>
    <row r="269" spans="2:12" ht="12.75">
      <c r="B269" s="50" t="s">
        <v>422</v>
      </c>
      <c r="C269" s="66"/>
      <c r="D269" s="49" t="s">
        <v>388</v>
      </c>
      <c r="E269" s="49" t="s">
        <v>95</v>
      </c>
      <c r="F269" s="51" t="s">
        <v>423</v>
      </c>
      <c r="G269" s="48"/>
      <c r="H269" s="48"/>
      <c r="I269" s="137">
        <f t="shared" si="36"/>
        <v>641.3</v>
      </c>
      <c r="J269" s="137">
        <f t="shared" si="36"/>
        <v>480.6</v>
      </c>
      <c r="K269" s="137">
        <f t="shared" si="34"/>
        <v>74.94152502728832</v>
      </c>
      <c r="L269" s="137">
        <f t="shared" si="35"/>
        <v>160.69999999999993</v>
      </c>
    </row>
    <row r="270" spans="2:12" ht="25.5">
      <c r="B270" s="40" t="s">
        <v>464</v>
      </c>
      <c r="C270" s="138"/>
      <c r="D270" s="49" t="s">
        <v>388</v>
      </c>
      <c r="E270" s="49" t="s">
        <v>95</v>
      </c>
      <c r="F270" s="49" t="s">
        <v>465</v>
      </c>
      <c r="G270" s="49"/>
      <c r="H270" s="49"/>
      <c r="I270" s="137">
        <f t="shared" si="36"/>
        <v>641.3</v>
      </c>
      <c r="J270" s="137">
        <f t="shared" si="36"/>
        <v>480.6</v>
      </c>
      <c r="K270" s="137">
        <f t="shared" si="34"/>
        <v>74.94152502728832</v>
      </c>
      <c r="L270" s="137">
        <f t="shared" si="35"/>
        <v>160.69999999999993</v>
      </c>
    </row>
    <row r="271" spans="2:12" ht="12.75">
      <c r="B271" s="50" t="s">
        <v>155</v>
      </c>
      <c r="C271" s="51"/>
      <c r="D271" s="49" t="s">
        <v>388</v>
      </c>
      <c r="E271" s="49" t="s">
        <v>95</v>
      </c>
      <c r="F271" s="49" t="s">
        <v>465</v>
      </c>
      <c r="G271" s="49" t="s">
        <v>466</v>
      </c>
      <c r="H271" s="49"/>
      <c r="I271" s="137">
        <f t="shared" si="36"/>
        <v>641.3</v>
      </c>
      <c r="J271" s="137">
        <f t="shared" si="36"/>
        <v>480.6</v>
      </c>
      <c r="K271" s="137">
        <f t="shared" si="34"/>
        <v>74.94152502728832</v>
      </c>
      <c r="L271" s="137">
        <f t="shared" si="35"/>
        <v>160.69999999999993</v>
      </c>
    </row>
    <row r="272" spans="2:12" ht="12.75">
      <c r="B272" s="50" t="s">
        <v>159</v>
      </c>
      <c r="C272" s="51"/>
      <c r="D272" s="49" t="s">
        <v>388</v>
      </c>
      <c r="E272" s="49" t="s">
        <v>95</v>
      </c>
      <c r="F272" s="49" t="s">
        <v>465</v>
      </c>
      <c r="G272" s="49" t="s">
        <v>158</v>
      </c>
      <c r="H272" s="49"/>
      <c r="I272" s="137">
        <f t="shared" si="36"/>
        <v>641.3</v>
      </c>
      <c r="J272" s="137">
        <f t="shared" si="36"/>
        <v>480.6</v>
      </c>
      <c r="K272" s="137">
        <f t="shared" si="34"/>
        <v>74.94152502728832</v>
      </c>
      <c r="L272" s="137">
        <f t="shared" si="35"/>
        <v>160.69999999999993</v>
      </c>
    </row>
    <row r="273" spans="2:12" ht="12.75">
      <c r="B273" s="40" t="s">
        <v>410</v>
      </c>
      <c r="C273" s="138"/>
      <c r="D273" s="49" t="s">
        <v>388</v>
      </c>
      <c r="E273" s="49" t="s">
        <v>95</v>
      </c>
      <c r="F273" s="49" t="s">
        <v>465</v>
      </c>
      <c r="G273" s="49" t="s">
        <v>158</v>
      </c>
      <c r="H273" s="49" t="s">
        <v>417</v>
      </c>
      <c r="I273" s="137">
        <v>641.3</v>
      </c>
      <c r="J273" s="137">
        <v>480.6</v>
      </c>
      <c r="K273" s="137">
        <f t="shared" si="34"/>
        <v>74.94152502728832</v>
      </c>
      <c r="L273" s="137">
        <f t="shared" si="35"/>
        <v>160.69999999999993</v>
      </c>
    </row>
    <row r="274" spans="2:12" ht="12.75">
      <c r="B274" s="40" t="s">
        <v>204</v>
      </c>
      <c r="C274" s="138"/>
      <c r="D274" s="49" t="s">
        <v>393</v>
      </c>
      <c r="E274" s="49"/>
      <c r="F274" s="49"/>
      <c r="G274" s="49"/>
      <c r="H274" s="49"/>
      <c r="I274" s="137">
        <f>I275+I285</f>
        <v>683.3</v>
      </c>
      <c r="J274" s="137">
        <f>J275+J285</f>
        <v>276.6</v>
      </c>
      <c r="K274" s="137">
        <f t="shared" si="34"/>
        <v>40.48002341577639</v>
      </c>
      <c r="L274" s="137">
        <f t="shared" si="35"/>
        <v>406.69999999999993</v>
      </c>
    </row>
    <row r="275" spans="2:12" ht="12.75">
      <c r="B275" s="40" t="s">
        <v>455</v>
      </c>
      <c r="C275" s="138"/>
      <c r="D275" s="49" t="s">
        <v>393</v>
      </c>
      <c r="E275" s="49" t="s">
        <v>454</v>
      </c>
      <c r="F275" s="49"/>
      <c r="G275" s="49"/>
      <c r="H275" s="49"/>
      <c r="I275" s="137">
        <f>I276</f>
        <v>603.3</v>
      </c>
      <c r="J275" s="137">
        <f>J276</f>
        <v>196.6</v>
      </c>
      <c r="K275" s="137">
        <f t="shared" si="34"/>
        <v>32.58743576993204</v>
      </c>
      <c r="L275" s="137">
        <f t="shared" si="35"/>
        <v>406.69999999999993</v>
      </c>
    </row>
    <row r="276" spans="2:12" ht="12.75">
      <c r="B276" s="50" t="s">
        <v>422</v>
      </c>
      <c r="C276" s="138"/>
      <c r="D276" s="49" t="s">
        <v>393</v>
      </c>
      <c r="E276" s="49" t="s">
        <v>454</v>
      </c>
      <c r="F276" s="51" t="s">
        <v>423</v>
      </c>
      <c r="G276" s="49"/>
      <c r="H276" s="49"/>
      <c r="I276" s="137">
        <f>I277+I281</f>
        <v>603.3</v>
      </c>
      <c r="J276" s="137">
        <f>J277+J281</f>
        <v>196.6</v>
      </c>
      <c r="K276" s="137">
        <f t="shared" si="34"/>
        <v>32.58743576993204</v>
      </c>
      <c r="L276" s="137">
        <f t="shared" si="35"/>
        <v>406.69999999999993</v>
      </c>
    </row>
    <row r="277" spans="2:12" ht="38.25">
      <c r="B277" s="50" t="s">
        <v>453</v>
      </c>
      <c r="C277" s="148"/>
      <c r="D277" s="49" t="s">
        <v>393</v>
      </c>
      <c r="E277" s="49" t="s">
        <v>454</v>
      </c>
      <c r="F277" s="49" t="s">
        <v>452</v>
      </c>
      <c r="G277" s="48"/>
      <c r="H277" s="48"/>
      <c r="I277" s="137">
        <f aca="true" t="shared" si="37" ref="I277:J279">I278</f>
        <v>196.6</v>
      </c>
      <c r="J277" s="137">
        <f t="shared" si="37"/>
        <v>196.6</v>
      </c>
      <c r="K277" s="137">
        <f t="shared" si="34"/>
        <v>100</v>
      </c>
      <c r="L277" s="137">
        <f t="shared" si="35"/>
        <v>0</v>
      </c>
    </row>
    <row r="278" spans="2:12" ht="12.75">
      <c r="B278" s="50" t="s">
        <v>155</v>
      </c>
      <c r="C278" s="148"/>
      <c r="D278" s="49" t="s">
        <v>393</v>
      </c>
      <c r="E278" s="49" t="s">
        <v>454</v>
      </c>
      <c r="F278" s="49" t="s">
        <v>452</v>
      </c>
      <c r="G278" s="49" t="s">
        <v>466</v>
      </c>
      <c r="H278" s="48"/>
      <c r="I278" s="137">
        <f t="shared" si="37"/>
        <v>196.6</v>
      </c>
      <c r="J278" s="137">
        <f t="shared" si="37"/>
        <v>196.6</v>
      </c>
      <c r="K278" s="137">
        <f t="shared" si="34"/>
        <v>100</v>
      </c>
      <c r="L278" s="137">
        <f t="shared" si="35"/>
        <v>0</v>
      </c>
    </row>
    <row r="279" spans="2:12" ht="12.75">
      <c r="B279" s="40" t="s">
        <v>86</v>
      </c>
      <c r="C279" s="148"/>
      <c r="D279" s="49" t="s">
        <v>393</v>
      </c>
      <c r="E279" s="49" t="s">
        <v>454</v>
      </c>
      <c r="F279" s="49" t="s">
        <v>452</v>
      </c>
      <c r="G279" s="49" t="s">
        <v>456</v>
      </c>
      <c r="H279" s="49"/>
      <c r="I279" s="137">
        <f t="shared" si="37"/>
        <v>196.6</v>
      </c>
      <c r="J279" s="137">
        <f t="shared" si="37"/>
        <v>196.6</v>
      </c>
      <c r="K279" s="137">
        <f t="shared" si="34"/>
        <v>100</v>
      </c>
      <c r="L279" s="137">
        <f t="shared" si="35"/>
        <v>0</v>
      </c>
    </row>
    <row r="280" spans="2:12" ht="12.75">
      <c r="B280" s="40" t="s">
        <v>409</v>
      </c>
      <c r="C280" s="148"/>
      <c r="D280" s="49" t="s">
        <v>393</v>
      </c>
      <c r="E280" s="49" t="s">
        <v>454</v>
      </c>
      <c r="F280" s="49" t="s">
        <v>452</v>
      </c>
      <c r="G280" s="49" t="s">
        <v>456</v>
      </c>
      <c r="H280" s="49" t="s">
        <v>311</v>
      </c>
      <c r="I280" s="137">
        <v>196.6</v>
      </c>
      <c r="J280" s="137">
        <v>196.6</v>
      </c>
      <c r="K280" s="137">
        <f t="shared" si="34"/>
        <v>100</v>
      </c>
      <c r="L280" s="137">
        <f t="shared" si="35"/>
        <v>0</v>
      </c>
    </row>
    <row r="281" spans="2:12" ht="38.25">
      <c r="B281" s="40" t="s">
        <v>290</v>
      </c>
      <c r="C281" s="138"/>
      <c r="D281" s="49" t="s">
        <v>393</v>
      </c>
      <c r="E281" s="49" t="s">
        <v>454</v>
      </c>
      <c r="F281" s="51" t="s">
        <v>291</v>
      </c>
      <c r="G281" s="49"/>
      <c r="H281" s="49"/>
      <c r="I281" s="137">
        <f aca="true" t="shared" si="38" ref="I281:J283">I282</f>
        <v>406.7</v>
      </c>
      <c r="J281" s="137">
        <f t="shared" si="38"/>
        <v>0</v>
      </c>
      <c r="K281" s="137">
        <f t="shared" si="34"/>
        <v>0</v>
      </c>
      <c r="L281" s="137">
        <f t="shared" si="35"/>
        <v>406.7</v>
      </c>
    </row>
    <row r="282" spans="2:12" ht="12.75">
      <c r="B282" s="50" t="s">
        <v>155</v>
      </c>
      <c r="C282" s="138"/>
      <c r="D282" s="49" t="s">
        <v>393</v>
      </c>
      <c r="E282" s="49" t="s">
        <v>454</v>
      </c>
      <c r="F282" s="51" t="s">
        <v>291</v>
      </c>
      <c r="G282" s="49" t="s">
        <v>466</v>
      </c>
      <c r="H282" s="49"/>
      <c r="I282" s="137">
        <f t="shared" si="38"/>
        <v>406.7</v>
      </c>
      <c r="J282" s="137">
        <f t="shared" si="38"/>
        <v>0</v>
      </c>
      <c r="K282" s="137">
        <f t="shared" si="34"/>
        <v>0</v>
      </c>
      <c r="L282" s="137">
        <f t="shared" si="35"/>
        <v>406.7</v>
      </c>
    </row>
    <row r="283" spans="2:12" ht="12.75">
      <c r="B283" s="40" t="s">
        <v>86</v>
      </c>
      <c r="C283" s="138"/>
      <c r="D283" s="49" t="s">
        <v>393</v>
      </c>
      <c r="E283" s="49" t="s">
        <v>454</v>
      </c>
      <c r="F283" s="51" t="s">
        <v>291</v>
      </c>
      <c r="G283" s="49" t="s">
        <v>456</v>
      </c>
      <c r="H283" s="49"/>
      <c r="I283" s="137">
        <f t="shared" si="38"/>
        <v>406.7</v>
      </c>
      <c r="J283" s="137">
        <f t="shared" si="38"/>
        <v>0</v>
      </c>
      <c r="K283" s="137">
        <f t="shared" si="34"/>
        <v>0</v>
      </c>
      <c r="L283" s="137">
        <f t="shared" si="35"/>
        <v>406.7</v>
      </c>
    </row>
    <row r="284" spans="2:12" ht="12.75">
      <c r="B284" s="40" t="s">
        <v>421</v>
      </c>
      <c r="C284" s="138"/>
      <c r="D284" s="49" t="s">
        <v>393</v>
      </c>
      <c r="E284" s="49" t="s">
        <v>454</v>
      </c>
      <c r="F284" s="51" t="s">
        <v>291</v>
      </c>
      <c r="G284" s="49" t="s">
        <v>456</v>
      </c>
      <c r="H284" s="49" t="s">
        <v>414</v>
      </c>
      <c r="I284" s="137">
        <v>406.7</v>
      </c>
      <c r="J284" s="137">
        <v>0</v>
      </c>
      <c r="K284" s="137">
        <f t="shared" si="34"/>
        <v>0</v>
      </c>
      <c r="L284" s="137">
        <f t="shared" si="35"/>
        <v>406.7</v>
      </c>
    </row>
    <row r="285" spans="2:12" ht="12.75">
      <c r="B285" s="40" t="s">
        <v>368</v>
      </c>
      <c r="C285" s="138"/>
      <c r="D285" s="49" t="s">
        <v>393</v>
      </c>
      <c r="E285" s="49" t="s">
        <v>369</v>
      </c>
      <c r="F285" s="51"/>
      <c r="G285" s="49"/>
      <c r="H285" s="49"/>
      <c r="I285" s="137">
        <f aca="true" t="shared" si="39" ref="I285:J289">I286</f>
        <v>80</v>
      </c>
      <c r="J285" s="137">
        <f t="shared" si="39"/>
        <v>80</v>
      </c>
      <c r="K285" s="137">
        <f t="shared" si="34"/>
        <v>100</v>
      </c>
      <c r="L285" s="137">
        <f t="shared" si="35"/>
        <v>0</v>
      </c>
    </row>
    <row r="286" spans="2:12" ht="25.5">
      <c r="B286" s="74" t="s">
        <v>275</v>
      </c>
      <c r="C286" s="138"/>
      <c r="D286" s="49" t="s">
        <v>393</v>
      </c>
      <c r="E286" s="49" t="s">
        <v>369</v>
      </c>
      <c r="F286" s="51" t="s">
        <v>276</v>
      </c>
      <c r="G286" s="49"/>
      <c r="H286" s="49"/>
      <c r="I286" s="137">
        <f t="shared" si="39"/>
        <v>80</v>
      </c>
      <c r="J286" s="137">
        <f t="shared" si="39"/>
        <v>80</v>
      </c>
      <c r="K286" s="137">
        <f t="shared" si="34"/>
        <v>100</v>
      </c>
      <c r="L286" s="137">
        <f t="shared" si="35"/>
        <v>0</v>
      </c>
    </row>
    <row r="287" spans="2:12" ht="38.25">
      <c r="B287" s="149" t="s">
        <v>292</v>
      </c>
      <c r="C287" s="138"/>
      <c r="D287" s="49" t="s">
        <v>393</v>
      </c>
      <c r="E287" s="49" t="s">
        <v>369</v>
      </c>
      <c r="F287" s="150" t="s">
        <v>293</v>
      </c>
      <c r="G287" s="49"/>
      <c r="H287" s="49"/>
      <c r="I287" s="137">
        <f t="shared" si="39"/>
        <v>80</v>
      </c>
      <c r="J287" s="137">
        <f t="shared" si="39"/>
        <v>80</v>
      </c>
      <c r="K287" s="137">
        <f t="shared" si="34"/>
        <v>100</v>
      </c>
      <c r="L287" s="137">
        <f t="shared" si="35"/>
        <v>0</v>
      </c>
    </row>
    <row r="288" spans="2:12" ht="12.75">
      <c r="B288" s="50" t="s">
        <v>155</v>
      </c>
      <c r="C288" s="138"/>
      <c r="D288" s="49" t="s">
        <v>393</v>
      </c>
      <c r="E288" s="49" t="s">
        <v>369</v>
      </c>
      <c r="F288" s="150" t="s">
        <v>293</v>
      </c>
      <c r="G288" s="49" t="s">
        <v>466</v>
      </c>
      <c r="H288" s="49"/>
      <c r="I288" s="137">
        <f t="shared" si="39"/>
        <v>80</v>
      </c>
      <c r="J288" s="137">
        <f t="shared" si="39"/>
        <v>80</v>
      </c>
      <c r="K288" s="137">
        <f t="shared" si="34"/>
        <v>100</v>
      </c>
      <c r="L288" s="137">
        <f t="shared" si="35"/>
        <v>0</v>
      </c>
    </row>
    <row r="289" spans="2:12" ht="12.75">
      <c r="B289" s="40" t="s">
        <v>86</v>
      </c>
      <c r="C289" s="138"/>
      <c r="D289" s="49" t="s">
        <v>393</v>
      </c>
      <c r="E289" s="49" t="s">
        <v>369</v>
      </c>
      <c r="F289" s="150" t="s">
        <v>293</v>
      </c>
      <c r="G289" s="49" t="s">
        <v>456</v>
      </c>
      <c r="H289" s="49"/>
      <c r="I289" s="137">
        <f t="shared" si="39"/>
        <v>80</v>
      </c>
      <c r="J289" s="137">
        <f t="shared" si="39"/>
        <v>80</v>
      </c>
      <c r="K289" s="137">
        <f t="shared" si="34"/>
        <v>100</v>
      </c>
      <c r="L289" s="137">
        <f t="shared" si="35"/>
        <v>0</v>
      </c>
    </row>
    <row r="290" spans="2:12" ht="12.75">
      <c r="B290" s="74" t="s">
        <v>409</v>
      </c>
      <c r="C290" s="138"/>
      <c r="D290" s="49" t="s">
        <v>393</v>
      </c>
      <c r="E290" s="49" t="s">
        <v>369</v>
      </c>
      <c r="F290" s="150" t="s">
        <v>293</v>
      </c>
      <c r="G290" s="49" t="s">
        <v>456</v>
      </c>
      <c r="H290" s="49" t="s">
        <v>311</v>
      </c>
      <c r="I290" s="137">
        <v>80</v>
      </c>
      <c r="J290" s="137">
        <v>80</v>
      </c>
      <c r="K290" s="137">
        <f t="shared" si="34"/>
        <v>100</v>
      </c>
      <c r="L290" s="137">
        <f t="shared" si="35"/>
        <v>0</v>
      </c>
    </row>
    <row r="291" spans="2:12" ht="25.5">
      <c r="B291" s="40" t="s">
        <v>371</v>
      </c>
      <c r="C291" s="138"/>
      <c r="D291" s="49" t="s">
        <v>370</v>
      </c>
      <c r="E291" s="49"/>
      <c r="F291" s="49"/>
      <c r="G291" s="49"/>
      <c r="H291" s="49"/>
      <c r="I291" s="137">
        <f>I292+I298</f>
        <v>4313.4</v>
      </c>
      <c r="J291" s="137">
        <f>J292+J298</f>
        <v>2484.5</v>
      </c>
      <c r="K291" s="137">
        <f t="shared" si="34"/>
        <v>57.59957342235824</v>
      </c>
      <c r="L291" s="137">
        <f t="shared" si="35"/>
        <v>1828.8999999999996</v>
      </c>
    </row>
    <row r="292" spans="2:12" ht="25.5">
      <c r="B292" s="40" t="s">
        <v>373</v>
      </c>
      <c r="C292" s="138"/>
      <c r="D292" s="49" t="s">
        <v>370</v>
      </c>
      <c r="E292" s="49" t="s">
        <v>372</v>
      </c>
      <c r="F292" s="49"/>
      <c r="G292" s="49"/>
      <c r="H292" s="49"/>
      <c r="I292" s="137">
        <f aca="true" t="shared" si="40" ref="I292:J296">I293</f>
        <v>3313.4</v>
      </c>
      <c r="J292" s="137">
        <f t="shared" si="40"/>
        <v>2484.5</v>
      </c>
      <c r="K292" s="137">
        <f t="shared" si="34"/>
        <v>74.9834007364037</v>
      </c>
      <c r="L292" s="137">
        <f t="shared" si="35"/>
        <v>828.9000000000001</v>
      </c>
    </row>
    <row r="293" spans="2:12" ht="12.75">
      <c r="B293" s="50" t="s">
        <v>422</v>
      </c>
      <c r="C293" s="66"/>
      <c r="D293" s="49" t="s">
        <v>370</v>
      </c>
      <c r="E293" s="49" t="s">
        <v>372</v>
      </c>
      <c r="F293" s="49" t="s">
        <v>423</v>
      </c>
      <c r="G293" s="49"/>
      <c r="H293" s="49"/>
      <c r="I293" s="137">
        <f t="shared" si="40"/>
        <v>3313.4</v>
      </c>
      <c r="J293" s="137">
        <f t="shared" si="40"/>
        <v>2484.5</v>
      </c>
      <c r="K293" s="137">
        <f t="shared" si="34"/>
        <v>74.9834007364037</v>
      </c>
      <c r="L293" s="137">
        <f t="shared" si="35"/>
        <v>828.9000000000001</v>
      </c>
    </row>
    <row r="294" spans="2:12" ht="25.5">
      <c r="B294" s="40" t="s">
        <v>599</v>
      </c>
      <c r="C294" s="138"/>
      <c r="D294" s="49" t="s">
        <v>370</v>
      </c>
      <c r="E294" s="49" t="s">
        <v>372</v>
      </c>
      <c r="F294" s="49" t="s">
        <v>560</v>
      </c>
      <c r="G294" s="49"/>
      <c r="H294" s="49"/>
      <c r="I294" s="137">
        <f t="shared" si="40"/>
        <v>3313.4</v>
      </c>
      <c r="J294" s="137">
        <f t="shared" si="40"/>
        <v>2484.5</v>
      </c>
      <c r="K294" s="137">
        <f t="shared" si="34"/>
        <v>74.9834007364037</v>
      </c>
      <c r="L294" s="137">
        <f t="shared" si="35"/>
        <v>828.9000000000001</v>
      </c>
    </row>
    <row r="295" spans="2:12" ht="12.75">
      <c r="B295" s="74" t="s">
        <v>155</v>
      </c>
      <c r="C295" s="51"/>
      <c r="D295" s="49" t="s">
        <v>370</v>
      </c>
      <c r="E295" s="49" t="s">
        <v>372</v>
      </c>
      <c r="F295" s="49" t="s">
        <v>560</v>
      </c>
      <c r="G295" s="49" t="s">
        <v>466</v>
      </c>
      <c r="H295" s="49"/>
      <c r="I295" s="137">
        <f t="shared" si="40"/>
        <v>3313.4</v>
      </c>
      <c r="J295" s="137">
        <f t="shared" si="40"/>
        <v>2484.5</v>
      </c>
      <c r="K295" s="137">
        <f t="shared" si="34"/>
        <v>74.9834007364037</v>
      </c>
      <c r="L295" s="137">
        <f t="shared" si="35"/>
        <v>828.9000000000001</v>
      </c>
    </row>
    <row r="296" spans="2:12" ht="12.75">
      <c r="B296" s="74" t="s">
        <v>150</v>
      </c>
      <c r="C296" s="51"/>
      <c r="D296" s="49" t="s">
        <v>370</v>
      </c>
      <c r="E296" s="49" t="s">
        <v>372</v>
      </c>
      <c r="F296" s="49" t="s">
        <v>560</v>
      </c>
      <c r="G296" s="49" t="s">
        <v>149</v>
      </c>
      <c r="H296" s="49"/>
      <c r="I296" s="137">
        <f t="shared" si="40"/>
        <v>3313.4</v>
      </c>
      <c r="J296" s="137">
        <f t="shared" si="40"/>
        <v>2484.5</v>
      </c>
      <c r="K296" s="137">
        <f t="shared" si="34"/>
        <v>74.9834007364037</v>
      </c>
      <c r="L296" s="137">
        <f t="shared" si="35"/>
        <v>828.9000000000001</v>
      </c>
    </row>
    <row r="297" spans="2:12" ht="12.75">
      <c r="B297" s="74" t="s">
        <v>409</v>
      </c>
      <c r="C297" s="51"/>
      <c r="D297" s="49" t="s">
        <v>370</v>
      </c>
      <c r="E297" s="49" t="s">
        <v>372</v>
      </c>
      <c r="F297" s="49" t="s">
        <v>560</v>
      </c>
      <c r="G297" s="49" t="s">
        <v>149</v>
      </c>
      <c r="H297" s="49">
        <v>3</v>
      </c>
      <c r="I297" s="137">
        <v>3313.4</v>
      </c>
      <c r="J297" s="137">
        <v>2484.5</v>
      </c>
      <c r="K297" s="137">
        <f t="shared" si="34"/>
        <v>74.9834007364037</v>
      </c>
      <c r="L297" s="137">
        <f t="shared" si="35"/>
        <v>828.9000000000001</v>
      </c>
    </row>
    <row r="298" spans="2:12" ht="12.75">
      <c r="B298" s="40" t="s">
        <v>375</v>
      </c>
      <c r="C298" s="138"/>
      <c r="D298" s="49" t="s">
        <v>370</v>
      </c>
      <c r="E298" s="49" t="s">
        <v>374</v>
      </c>
      <c r="F298" s="49"/>
      <c r="G298" s="49"/>
      <c r="H298" s="49"/>
      <c r="I298" s="137">
        <f aca="true" t="shared" si="41" ref="I298:J302">I299</f>
        <v>1000</v>
      </c>
      <c r="J298" s="137">
        <f t="shared" si="41"/>
        <v>0</v>
      </c>
      <c r="K298" s="137">
        <f t="shared" si="34"/>
        <v>0</v>
      </c>
      <c r="L298" s="137">
        <f t="shared" si="35"/>
        <v>1000</v>
      </c>
    </row>
    <row r="299" spans="2:12" ht="12.75">
      <c r="B299" s="50" t="s">
        <v>422</v>
      </c>
      <c r="C299" s="66"/>
      <c r="D299" s="49" t="s">
        <v>370</v>
      </c>
      <c r="E299" s="49" t="s">
        <v>374</v>
      </c>
      <c r="F299" s="49" t="s">
        <v>423</v>
      </c>
      <c r="G299" s="49"/>
      <c r="H299" s="49"/>
      <c r="I299" s="137">
        <f t="shared" si="41"/>
        <v>1000</v>
      </c>
      <c r="J299" s="137">
        <f t="shared" si="41"/>
        <v>0</v>
      </c>
      <c r="K299" s="137">
        <f t="shared" si="34"/>
        <v>0</v>
      </c>
      <c r="L299" s="137">
        <f t="shared" si="35"/>
        <v>1000</v>
      </c>
    </row>
    <row r="300" spans="2:12" ht="25.5">
      <c r="B300" s="40" t="s">
        <v>600</v>
      </c>
      <c r="C300" s="138"/>
      <c r="D300" s="49" t="s">
        <v>370</v>
      </c>
      <c r="E300" s="49" t="s">
        <v>374</v>
      </c>
      <c r="F300" s="49" t="s">
        <v>561</v>
      </c>
      <c r="G300" s="49"/>
      <c r="H300" s="49"/>
      <c r="I300" s="137">
        <f t="shared" si="41"/>
        <v>1000</v>
      </c>
      <c r="J300" s="137">
        <f t="shared" si="41"/>
        <v>0</v>
      </c>
      <c r="K300" s="137">
        <f t="shared" si="34"/>
        <v>0</v>
      </c>
      <c r="L300" s="137">
        <f t="shared" si="35"/>
        <v>1000</v>
      </c>
    </row>
    <row r="301" spans="2:12" ht="12.75">
      <c r="B301" s="74" t="s">
        <v>155</v>
      </c>
      <c r="C301" s="51"/>
      <c r="D301" s="49" t="s">
        <v>370</v>
      </c>
      <c r="E301" s="49" t="s">
        <v>374</v>
      </c>
      <c r="F301" s="49" t="s">
        <v>561</v>
      </c>
      <c r="G301" s="49" t="s">
        <v>466</v>
      </c>
      <c r="H301" s="49"/>
      <c r="I301" s="137">
        <f t="shared" si="41"/>
        <v>1000</v>
      </c>
      <c r="J301" s="137">
        <f t="shared" si="41"/>
        <v>0</v>
      </c>
      <c r="K301" s="137">
        <f t="shared" si="34"/>
        <v>0</v>
      </c>
      <c r="L301" s="137">
        <f t="shared" si="35"/>
        <v>1000</v>
      </c>
    </row>
    <row r="302" spans="2:12" ht="25.5">
      <c r="B302" s="74" t="s">
        <v>152</v>
      </c>
      <c r="C302" s="51"/>
      <c r="D302" s="49" t="s">
        <v>370</v>
      </c>
      <c r="E302" s="49" t="s">
        <v>374</v>
      </c>
      <c r="F302" s="49" t="s">
        <v>561</v>
      </c>
      <c r="G302" s="49" t="s">
        <v>151</v>
      </c>
      <c r="H302" s="49"/>
      <c r="I302" s="137">
        <f t="shared" si="41"/>
        <v>1000</v>
      </c>
      <c r="J302" s="137">
        <f t="shared" si="41"/>
        <v>0</v>
      </c>
      <c r="K302" s="137">
        <f t="shared" si="34"/>
        <v>0</v>
      </c>
      <c r="L302" s="137">
        <f t="shared" si="35"/>
        <v>1000</v>
      </c>
    </row>
    <row r="303" spans="2:12" ht="12.75">
      <c r="B303" s="74" t="s">
        <v>421</v>
      </c>
      <c r="C303" s="51"/>
      <c r="D303" s="49" t="s">
        <v>370</v>
      </c>
      <c r="E303" s="49" t="s">
        <v>374</v>
      </c>
      <c r="F303" s="49" t="s">
        <v>561</v>
      </c>
      <c r="G303" s="49" t="s">
        <v>151</v>
      </c>
      <c r="H303" s="49">
        <v>2</v>
      </c>
      <c r="I303" s="137">
        <v>1000</v>
      </c>
      <c r="J303" s="137">
        <v>0</v>
      </c>
      <c r="K303" s="137">
        <f t="shared" si="34"/>
        <v>0</v>
      </c>
      <c r="L303" s="137">
        <f t="shared" si="35"/>
        <v>1000</v>
      </c>
    </row>
    <row r="304" spans="2:12" ht="25.5">
      <c r="B304" s="47" t="s">
        <v>502</v>
      </c>
      <c r="C304" s="144" t="s">
        <v>308</v>
      </c>
      <c r="D304" s="49"/>
      <c r="E304" s="49"/>
      <c r="F304" s="49"/>
      <c r="G304" s="49"/>
      <c r="H304" s="49"/>
      <c r="I304" s="142">
        <f>I308</f>
        <v>4453.3</v>
      </c>
      <c r="J304" s="142">
        <f>J308</f>
        <v>3142.2999999999997</v>
      </c>
      <c r="K304" s="142">
        <f t="shared" si="34"/>
        <v>70.56115689488693</v>
      </c>
      <c r="L304" s="142">
        <f t="shared" si="35"/>
        <v>1311.0000000000005</v>
      </c>
    </row>
    <row r="305" spans="2:12" ht="12.75">
      <c r="B305" s="50" t="s">
        <v>418</v>
      </c>
      <c r="C305" s="144"/>
      <c r="D305" s="49"/>
      <c r="E305" s="49"/>
      <c r="F305" s="49"/>
      <c r="G305" s="49"/>
      <c r="H305" s="49" t="s">
        <v>413</v>
      </c>
      <c r="I305" s="137">
        <f>I322+I326+I330</f>
        <v>1898.6</v>
      </c>
      <c r="J305" s="137">
        <f>J322+J326+J330</f>
        <v>1255.8</v>
      </c>
      <c r="K305" s="137">
        <f t="shared" si="34"/>
        <v>66.14347413883914</v>
      </c>
      <c r="L305" s="137">
        <f t="shared" si="35"/>
        <v>642.8</v>
      </c>
    </row>
    <row r="306" spans="2:12" ht="12.75">
      <c r="B306" s="50" t="s">
        <v>421</v>
      </c>
      <c r="C306" s="138"/>
      <c r="D306" s="49"/>
      <c r="E306" s="49"/>
      <c r="F306" s="49"/>
      <c r="G306" s="49"/>
      <c r="H306" s="49">
        <v>2</v>
      </c>
      <c r="I306" s="137">
        <f>I323+I327</f>
        <v>2495.9</v>
      </c>
      <c r="J306" s="137">
        <f>J323+J327</f>
        <v>1836.5</v>
      </c>
      <c r="K306" s="137">
        <f t="shared" si="34"/>
        <v>73.58067230257622</v>
      </c>
      <c r="L306" s="137">
        <f t="shared" si="35"/>
        <v>659.4000000000001</v>
      </c>
    </row>
    <row r="307" spans="2:12" ht="12.75">
      <c r="B307" s="50" t="s">
        <v>410</v>
      </c>
      <c r="C307" s="138"/>
      <c r="D307" s="49"/>
      <c r="E307" s="49"/>
      <c r="F307" s="49"/>
      <c r="G307" s="49"/>
      <c r="H307" s="49" t="s">
        <v>417</v>
      </c>
      <c r="I307" s="137">
        <f>I314+I318</f>
        <v>58.8</v>
      </c>
      <c r="J307" s="137">
        <f>J314+J318</f>
        <v>50</v>
      </c>
      <c r="K307" s="137">
        <f t="shared" si="34"/>
        <v>85.03401360544218</v>
      </c>
      <c r="L307" s="137">
        <f t="shared" si="35"/>
        <v>8.799999999999997</v>
      </c>
    </row>
    <row r="308" spans="2:12" ht="12.75">
      <c r="B308" s="40" t="s">
        <v>209</v>
      </c>
      <c r="C308" s="138"/>
      <c r="D308" s="49" t="s">
        <v>399</v>
      </c>
      <c r="E308" s="49"/>
      <c r="F308" s="49"/>
      <c r="G308" s="49"/>
      <c r="H308" s="49"/>
      <c r="I308" s="137">
        <f>I309</f>
        <v>4453.3</v>
      </c>
      <c r="J308" s="137">
        <f>J309</f>
        <v>3142.2999999999997</v>
      </c>
      <c r="K308" s="137">
        <f t="shared" si="34"/>
        <v>70.56115689488693</v>
      </c>
      <c r="L308" s="137">
        <f t="shared" si="35"/>
        <v>1311.0000000000005</v>
      </c>
    </row>
    <row r="309" spans="2:12" ht="12.75">
      <c r="B309" s="40" t="s">
        <v>210</v>
      </c>
      <c r="C309" s="138"/>
      <c r="D309" s="49" t="s">
        <v>399</v>
      </c>
      <c r="E309" s="49" t="s">
        <v>400</v>
      </c>
      <c r="F309" s="49"/>
      <c r="G309" s="49"/>
      <c r="H309" s="49"/>
      <c r="I309" s="137">
        <f>I310</f>
        <v>4453.3</v>
      </c>
      <c r="J309" s="137">
        <f>J310</f>
        <v>3142.2999999999997</v>
      </c>
      <c r="K309" s="137">
        <f t="shared" si="34"/>
        <v>70.56115689488693</v>
      </c>
      <c r="L309" s="137">
        <f t="shared" si="35"/>
        <v>1311.0000000000005</v>
      </c>
    </row>
    <row r="310" spans="2:12" ht="12.75">
      <c r="B310" s="50" t="s">
        <v>422</v>
      </c>
      <c r="C310" s="66"/>
      <c r="D310" s="49" t="s">
        <v>399</v>
      </c>
      <c r="E310" s="49" t="s">
        <v>400</v>
      </c>
      <c r="F310" s="49" t="s">
        <v>423</v>
      </c>
      <c r="G310" s="49"/>
      <c r="H310" s="49"/>
      <c r="I310" s="137">
        <f>I311+I315+I319</f>
        <v>4453.3</v>
      </c>
      <c r="J310" s="137">
        <f>J311+J315+J319</f>
        <v>3142.2999999999997</v>
      </c>
      <c r="K310" s="137">
        <f t="shared" si="34"/>
        <v>70.56115689488693</v>
      </c>
      <c r="L310" s="137">
        <f t="shared" si="35"/>
        <v>1311.0000000000005</v>
      </c>
    </row>
    <row r="311" spans="2:12" ht="25.5">
      <c r="B311" s="151" t="s">
        <v>294</v>
      </c>
      <c r="C311" s="83"/>
      <c r="D311" s="49" t="s">
        <v>399</v>
      </c>
      <c r="E311" s="49" t="s">
        <v>400</v>
      </c>
      <c r="F311" s="49" t="s">
        <v>295</v>
      </c>
      <c r="G311" s="49"/>
      <c r="H311" s="49"/>
      <c r="I311" s="137">
        <f aca="true" t="shared" si="42" ref="I311:J313">I312</f>
        <v>8.8</v>
      </c>
      <c r="J311" s="137">
        <f t="shared" si="42"/>
        <v>0</v>
      </c>
      <c r="K311" s="137">
        <f t="shared" si="34"/>
        <v>0</v>
      </c>
      <c r="L311" s="137">
        <f t="shared" si="35"/>
        <v>8.8</v>
      </c>
    </row>
    <row r="312" spans="2:12" ht="12.75">
      <c r="B312" s="151" t="s">
        <v>432</v>
      </c>
      <c r="C312" s="83"/>
      <c r="D312" s="49" t="s">
        <v>399</v>
      </c>
      <c r="E312" s="49" t="s">
        <v>400</v>
      </c>
      <c r="F312" s="49" t="s">
        <v>295</v>
      </c>
      <c r="G312" s="49" t="s">
        <v>433</v>
      </c>
      <c r="H312" s="49"/>
      <c r="I312" s="137">
        <f t="shared" si="42"/>
        <v>8.8</v>
      </c>
      <c r="J312" s="137">
        <f t="shared" si="42"/>
        <v>0</v>
      </c>
      <c r="K312" s="137">
        <f t="shared" si="34"/>
        <v>0</v>
      </c>
      <c r="L312" s="137">
        <f t="shared" si="35"/>
        <v>8.8</v>
      </c>
    </row>
    <row r="313" spans="2:12" ht="12.75">
      <c r="B313" s="151" t="s">
        <v>434</v>
      </c>
      <c r="C313" s="83"/>
      <c r="D313" s="49" t="s">
        <v>399</v>
      </c>
      <c r="E313" s="49" t="s">
        <v>400</v>
      </c>
      <c r="F313" s="49" t="s">
        <v>295</v>
      </c>
      <c r="G313" s="49" t="s">
        <v>435</v>
      </c>
      <c r="H313" s="49"/>
      <c r="I313" s="137">
        <f t="shared" si="42"/>
        <v>8.8</v>
      </c>
      <c r="J313" s="137">
        <f t="shared" si="42"/>
        <v>0</v>
      </c>
      <c r="K313" s="137">
        <f t="shared" si="34"/>
        <v>0</v>
      </c>
      <c r="L313" s="137">
        <f t="shared" si="35"/>
        <v>8.8</v>
      </c>
    </row>
    <row r="314" spans="2:12" ht="12.75">
      <c r="B314" s="151" t="s">
        <v>410</v>
      </c>
      <c r="C314" s="83"/>
      <c r="D314" s="49" t="s">
        <v>399</v>
      </c>
      <c r="E314" s="49" t="s">
        <v>400</v>
      </c>
      <c r="F314" s="49" t="s">
        <v>295</v>
      </c>
      <c r="G314" s="49" t="s">
        <v>435</v>
      </c>
      <c r="H314" s="49" t="s">
        <v>417</v>
      </c>
      <c r="I314" s="137">
        <v>8.8</v>
      </c>
      <c r="J314" s="137">
        <v>0</v>
      </c>
      <c r="K314" s="137">
        <f t="shared" si="34"/>
        <v>0</v>
      </c>
      <c r="L314" s="137">
        <f t="shared" si="35"/>
        <v>8.8</v>
      </c>
    </row>
    <row r="315" spans="2:12" ht="38.25">
      <c r="B315" s="67" t="s">
        <v>296</v>
      </c>
      <c r="C315" s="66"/>
      <c r="D315" s="49" t="s">
        <v>399</v>
      </c>
      <c r="E315" s="49" t="s">
        <v>400</v>
      </c>
      <c r="F315" s="68" t="s">
        <v>297</v>
      </c>
      <c r="G315" s="49"/>
      <c r="H315" s="49"/>
      <c r="I315" s="137">
        <f aca="true" t="shared" si="43" ref="I315:J317">I316</f>
        <v>50</v>
      </c>
      <c r="J315" s="137">
        <f t="shared" si="43"/>
        <v>50</v>
      </c>
      <c r="K315" s="137">
        <f t="shared" si="34"/>
        <v>100</v>
      </c>
      <c r="L315" s="137">
        <f t="shared" si="35"/>
        <v>0</v>
      </c>
    </row>
    <row r="316" spans="2:12" ht="38.25">
      <c r="B316" s="40" t="s">
        <v>425</v>
      </c>
      <c r="C316" s="66"/>
      <c r="D316" s="49" t="s">
        <v>399</v>
      </c>
      <c r="E316" s="49" t="s">
        <v>400</v>
      </c>
      <c r="F316" s="68" t="s">
        <v>297</v>
      </c>
      <c r="G316" s="49" t="s">
        <v>120</v>
      </c>
      <c r="H316" s="49"/>
      <c r="I316" s="137">
        <f t="shared" si="43"/>
        <v>50</v>
      </c>
      <c r="J316" s="137">
        <f t="shared" si="43"/>
        <v>50</v>
      </c>
      <c r="K316" s="137">
        <f t="shared" si="34"/>
        <v>100</v>
      </c>
      <c r="L316" s="137">
        <f t="shared" si="35"/>
        <v>0</v>
      </c>
    </row>
    <row r="317" spans="2:12" ht="12.75">
      <c r="B317" s="50" t="s">
        <v>298</v>
      </c>
      <c r="C317" s="66"/>
      <c r="D317" s="49" t="s">
        <v>399</v>
      </c>
      <c r="E317" s="49" t="s">
        <v>400</v>
      </c>
      <c r="F317" s="68" t="s">
        <v>297</v>
      </c>
      <c r="G317" s="49" t="s">
        <v>299</v>
      </c>
      <c r="H317" s="49"/>
      <c r="I317" s="137">
        <f t="shared" si="43"/>
        <v>50</v>
      </c>
      <c r="J317" s="137">
        <f t="shared" si="43"/>
        <v>50</v>
      </c>
      <c r="K317" s="137">
        <f t="shared" si="34"/>
        <v>100</v>
      </c>
      <c r="L317" s="137">
        <f t="shared" si="35"/>
        <v>0</v>
      </c>
    </row>
    <row r="318" spans="2:12" ht="12.75">
      <c r="B318" s="50" t="s">
        <v>410</v>
      </c>
      <c r="C318" s="66"/>
      <c r="D318" s="49" t="s">
        <v>399</v>
      </c>
      <c r="E318" s="49" t="s">
        <v>400</v>
      </c>
      <c r="F318" s="68" t="s">
        <v>297</v>
      </c>
      <c r="G318" s="49" t="s">
        <v>299</v>
      </c>
      <c r="H318" s="49" t="s">
        <v>417</v>
      </c>
      <c r="I318" s="137">
        <v>50</v>
      </c>
      <c r="J318" s="137">
        <v>50</v>
      </c>
      <c r="K318" s="137">
        <f t="shared" si="34"/>
        <v>100</v>
      </c>
      <c r="L318" s="137">
        <f t="shared" si="35"/>
        <v>0</v>
      </c>
    </row>
    <row r="319" spans="2:12" ht="12.75">
      <c r="B319" s="40" t="s">
        <v>590</v>
      </c>
      <c r="C319" s="138"/>
      <c r="D319" s="49" t="s">
        <v>399</v>
      </c>
      <c r="E319" s="49" t="s">
        <v>400</v>
      </c>
      <c r="F319" s="49" t="s">
        <v>546</v>
      </c>
      <c r="G319" s="49"/>
      <c r="H319" s="49"/>
      <c r="I319" s="137">
        <f>I320+I324+I328</f>
        <v>4394.5</v>
      </c>
      <c r="J319" s="137">
        <f>J320+J324+J328</f>
        <v>3092.2999999999997</v>
      </c>
      <c r="K319" s="137">
        <f t="shared" si="34"/>
        <v>70.36750483558993</v>
      </c>
      <c r="L319" s="137">
        <f t="shared" si="35"/>
        <v>1302.2000000000003</v>
      </c>
    </row>
    <row r="320" spans="2:12" ht="38.25">
      <c r="B320" s="40" t="s">
        <v>425</v>
      </c>
      <c r="C320" s="138"/>
      <c r="D320" s="49" t="s">
        <v>399</v>
      </c>
      <c r="E320" s="49" t="s">
        <v>400</v>
      </c>
      <c r="F320" s="49" t="s">
        <v>546</v>
      </c>
      <c r="G320" s="49" t="s">
        <v>120</v>
      </c>
      <c r="H320" s="49"/>
      <c r="I320" s="137">
        <f>I321</f>
        <v>3627.3</v>
      </c>
      <c r="J320" s="137">
        <f>J321</f>
        <v>2441.1</v>
      </c>
      <c r="K320" s="137">
        <f t="shared" si="34"/>
        <v>67.29799024067488</v>
      </c>
      <c r="L320" s="137">
        <f t="shared" si="35"/>
        <v>1186.2000000000003</v>
      </c>
    </row>
    <row r="321" spans="2:12" ht="12.75">
      <c r="B321" s="50" t="s">
        <v>298</v>
      </c>
      <c r="C321" s="138"/>
      <c r="D321" s="49" t="s">
        <v>399</v>
      </c>
      <c r="E321" s="49" t="s">
        <v>400</v>
      </c>
      <c r="F321" s="49" t="s">
        <v>546</v>
      </c>
      <c r="G321" s="49" t="s">
        <v>299</v>
      </c>
      <c r="H321" s="49"/>
      <c r="I321" s="137">
        <f>I322+I323</f>
        <v>3627.3</v>
      </c>
      <c r="J321" s="137">
        <f>J322+J323</f>
        <v>2441.1</v>
      </c>
      <c r="K321" s="137">
        <f t="shared" si="34"/>
        <v>67.29799024067488</v>
      </c>
      <c r="L321" s="137">
        <f t="shared" si="35"/>
        <v>1186.2000000000003</v>
      </c>
    </row>
    <row r="322" spans="2:12" ht="12.75">
      <c r="B322" s="50" t="s">
        <v>418</v>
      </c>
      <c r="C322" s="138"/>
      <c r="D322" s="49" t="s">
        <v>399</v>
      </c>
      <c r="E322" s="49" t="s">
        <v>400</v>
      </c>
      <c r="F322" s="49" t="s">
        <v>546</v>
      </c>
      <c r="G322" s="49" t="s">
        <v>299</v>
      </c>
      <c r="H322" s="49" t="s">
        <v>413</v>
      </c>
      <c r="I322" s="137">
        <v>1181</v>
      </c>
      <c r="J322" s="137">
        <v>633.5</v>
      </c>
      <c r="K322" s="137">
        <f t="shared" si="34"/>
        <v>53.64098221845893</v>
      </c>
      <c r="L322" s="137">
        <f t="shared" si="35"/>
        <v>547.5</v>
      </c>
    </row>
    <row r="323" spans="2:12" ht="12.75">
      <c r="B323" s="40" t="s">
        <v>421</v>
      </c>
      <c r="C323" s="138"/>
      <c r="D323" s="49" t="s">
        <v>399</v>
      </c>
      <c r="E323" s="49" t="s">
        <v>400</v>
      </c>
      <c r="F323" s="49" t="s">
        <v>546</v>
      </c>
      <c r="G323" s="49" t="s">
        <v>299</v>
      </c>
      <c r="H323" s="49">
        <v>2</v>
      </c>
      <c r="I323" s="137">
        <v>2446.3</v>
      </c>
      <c r="J323" s="137">
        <v>1807.6</v>
      </c>
      <c r="K323" s="137">
        <f t="shared" si="34"/>
        <v>73.89118260229733</v>
      </c>
      <c r="L323" s="137">
        <f t="shared" si="35"/>
        <v>638.7000000000003</v>
      </c>
    </row>
    <row r="324" spans="2:12" ht="12.75">
      <c r="B324" s="50" t="s">
        <v>432</v>
      </c>
      <c r="C324" s="51"/>
      <c r="D324" s="49" t="s">
        <v>399</v>
      </c>
      <c r="E324" s="49" t="s">
        <v>400</v>
      </c>
      <c r="F324" s="49" t="s">
        <v>546</v>
      </c>
      <c r="G324" s="49" t="s">
        <v>433</v>
      </c>
      <c r="H324" s="49"/>
      <c r="I324" s="137">
        <f>I325</f>
        <v>762.2</v>
      </c>
      <c r="J324" s="137">
        <f>J325</f>
        <v>651.1999999999999</v>
      </c>
      <c r="K324" s="137">
        <f t="shared" si="34"/>
        <v>85.43689320388349</v>
      </c>
      <c r="L324" s="137">
        <f t="shared" si="35"/>
        <v>111.00000000000011</v>
      </c>
    </row>
    <row r="325" spans="2:12" ht="12.75">
      <c r="B325" s="50" t="s">
        <v>434</v>
      </c>
      <c r="C325" s="51"/>
      <c r="D325" s="49" t="s">
        <v>399</v>
      </c>
      <c r="E325" s="49" t="s">
        <v>400</v>
      </c>
      <c r="F325" s="49" t="s">
        <v>546</v>
      </c>
      <c r="G325" s="49" t="s">
        <v>435</v>
      </c>
      <c r="H325" s="49"/>
      <c r="I325" s="137">
        <f>I326+I327</f>
        <v>762.2</v>
      </c>
      <c r="J325" s="137">
        <f>J326+J327</f>
        <v>651.1999999999999</v>
      </c>
      <c r="K325" s="137">
        <f t="shared" si="34"/>
        <v>85.43689320388349</v>
      </c>
      <c r="L325" s="137">
        <f t="shared" si="35"/>
        <v>111.00000000000011</v>
      </c>
    </row>
    <row r="326" spans="2:12" ht="12.75">
      <c r="B326" s="50" t="s">
        <v>418</v>
      </c>
      <c r="C326" s="51"/>
      <c r="D326" s="49" t="s">
        <v>399</v>
      </c>
      <c r="E326" s="49" t="s">
        <v>400</v>
      </c>
      <c r="F326" s="49" t="s">
        <v>546</v>
      </c>
      <c r="G326" s="49" t="s">
        <v>435</v>
      </c>
      <c r="H326" s="49" t="s">
        <v>413</v>
      </c>
      <c r="I326" s="137">
        <v>712.6</v>
      </c>
      <c r="J326" s="137">
        <v>622.3</v>
      </c>
      <c r="K326" s="137">
        <f t="shared" si="34"/>
        <v>87.32809430255402</v>
      </c>
      <c r="L326" s="137">
        <f t="shared" si="35"/>
        <v>90.30000000000007</v>
      </c>
    </row>
    <row r="327" spans="2:12" ht="12.75">
      <c r="B327" s="40" t="s">
        <v>421</v>
      </c>
      <c r="C327" s="138"/>
      <c r="D327" s="49" t="s">
        <v>399</v>
      </c>
      <c r="E327" s="49" t="s">
        <v>400</v>
      </c>
      <c r="F327" s="49" t="s">
        <v>546</v>
      </c>
      <c r="G327" s="49" t="s">
        <v>435</v>
      </c>
      <c r="H327" s="49">
        <v>2</v>
      </c>
      <c r="I327" s="137">
        <v>49.6</v>
      </c>
      <c r="J327" s="137">
        <v>28.9</v>
      </c>
      <c r="K327" s="137">
        <f t="shared" si="34"/>
        <v>58.266129032258064</v>
      </c>
      <c r="L327" s="137">
        <f t="shared" si="35"/>
        <v>20.700000000000003</v>
      </c>
    </row>
    <row r="328" spans="2:12" ht="12.75">
      <c r="B328" s="50" t="s">
        <v>437</v>
      </c>
      <c r="C328" s="138"/>
      <c r="D328" s="49" t="s">
        <v>399</v>
      </c>
      <c r="E328" s="49" t="s">
        <v>400</v>
      </c>
      <c r="F328" s="49" t="s">
        <v>546</v>
      </c>
      <c r="G328" s="49" t="s">
        <v>72</v>
      </c>
      <c r="H328" s="49"/>
      <c r="I328" s="137">
        <f>I329</f>
        <v>5</v>
      </c>
      <c r="J328" s="137">
        <f>J329</f>
        <v>0</v>
      </c>
      <c r="K328" s="137">
        <f aca="true" t="shared" si="44" ref="K328:K388">J328/I328*100</f>
        <v>0</v>
      </c>
      <c r="L328" s="137">
        <f aca="true" t="shared" si="45" ref="L328:L388">I328-J328</f>
        <v>5</v>
      </c>
    </row>
    <row r="329" spans="2:12" ht="12.75">
      <c r="B329" s="50" t="s">
        <v>438</v>
      </c>
      <c r="C329" s="138"/>
      <c r="D329" s="49" t="s">
        <v>399</v>
      </c>
      <c r="E329" s="49" t="s">
        <v>400</v>
      </c>
      <c r="F329" s="49" t="s">
        <v>546</v>
      </c>
      <c r="G329" s="49" t="s">
        <v>439</v>
      </c>
      <c r="H329" s="49"/>
      <c r="I329" s="137">
        <f>I330</f>
        <v>5</v>
      </c>
      <c r="J329" s="137">
        <f>J330</f>
        <v>0</v>
      </c>
      <c r="K329" s="137">
        <f t="shared" si="44"/>
        <v>0</v>
      </c>
      <c r="L329" s="137">
        <f t="shared" si="45"/>
        <v>5</v>
      </c>
    </row>
    <row r="330" spans="2:12" ht="12.75">
      <c r="B330" s="50" t="s">
        <v>418</v>
      </c>
      <c r="C330" s="138"/>
      <c r="D330" s="49" t="s">
        <v>399</v>
      </c>
      <c r="E330" s="49" t="s">
        <v>400</v>
      </c>
      <c r="F330" s="49" t="s">
        <v>546</v>
      </c>
      <c r="G330" s="49" t="s">
        <v>439</v>
      </c>
      <c r="H330" s="49" t="s">
        <v>413</v>
      </c>
      <c r="I330" s="137">
        <v>5</v>
      </c>
      <c r="J330" s="137">
        <v>0</v>
      </c>
      <c r="K330" s="137">
        <f t="shared" si="44"/>
        <v>0</v>
      </c>
      <c r="L330" s="137">
        <f t="shared" si="45"/>
        <v>5</v>
      </c>
    </row>
    <row r="331" spans="2:12" ht="38.25">
      <c r="B331" s="47" t="s">
        <v>300</v>
      </c>
      <c r="C331" s="144" t="s">
        <v>301</v>
      </c>
      <c r="D331" s="48"/>
      <c r="E331" s="48"/>
      <c r="F331" s="48"/>
      <c r="G331" s="48"/>
      <c r="H331" s="48"/>
      <c r="I331" s="142">
        <f>I333</f>
        <v>1041</v>
      </c>
      <c r="J331" s="142">
        <f>J333</f>
        <v>606.1</v>
      </c>
      <c r="K331" s="142">
        <f t="shared" si="44"/>
        <v>58.222862632084535</v>
      </c>
      <c r="L331" s="142">
        <f t="shared" si="45"/>
        <v>434.9</v>
      </c>
    </row>
    <row r="332" spans="2:12" ht="12.75">
      <c r="B332" s="50" t="s">
        <v>421</v>
      </c>
      <c r="C332" s="138"/>
      <c r="D332" s="49"/>
      <c r="E332" s="49"/>
      <c r="F332" s="49"/>
      <c r="G332" s="49"/>
      <c r="H332" s="49">
        <v>2</v>
      </c>
      <c r="I332" s="137">
        <f>I339+I342</f>
        <v>1041</v>
      </c>
      <c r="J332" s="137">
        <f>J339+J342</f>
        <v>606.1</v>
      </c>
      <c r="K332" s="137">
        <f t="shared" si="44"/>
        <v>58.222862632084535</v>
      </c>
      <c r="L332" s="137">
        <f t="shared" si="45"/>
        <v>434.9</v>
      </c>
    </row>
    <row r="333" spans="2:12" ht="12.75">
      <c r="B333" s="40" t="s">
        <v>200</v>
      </c>
      <c r="C333" s="138"/>
      <c r="D333" s="49" t="s">
        <v>383</v>
      </c>
      <c r="E333" s="49"/>
      <c r="F333" s="49"/>
      <c r="G333" s="49"/>
      <c r="H333" s="49"/>
      <c r="I333" s="137">
        <f aca="true" t="shared" si="46" ref="I333:J335">I334</f>
        <v>1041</v>
      </c>
      <c r="J333" s="137">
        <f t="shared" si="46"/>
        <v>606.1</v>
      </c>
      <c r="K333" s="137">
        <f t="shared" si="44"/>
        <v>58.222862632084535</v>
      </c>
      <c r="L333" s="137">
        <f t="shared" si="45"/>
        <v>434.9</v>
      </c>
    </row>
    <row r="334" spans="2:12" ht="12.75">
      <c r="B334" s="50" t="s">
        <v>202</v>
      </c>
      <c r="C334" s="138"/>
      <c r="D334" s="49" t="s">
        <v>383</v>
      </c>
      <c r="E334" s="49" t="s">
        <v>365</v>
      </c>
      <c r="F334" s="49"/>
      <c r="G334" s="49"/>
      <c r="H334" s="49"/>
      <c r="I334" s="137">
        <f t="shared" si="46"/>
        <v>1041</v>
      </c>
      <c r="J334" s="137">
        <f t="shared" si="46"/>
        <v>606.1</v>
      </c>
      <c r="K334" s="137">
        <f t="shared" si="44"/>
        <v>58.222862632084535</v>
      </c>
      <c r="L334" s="137">
        <f t="shared" si="45"/>
        <v>434.9</v>
      </c>
    </row>
    <row r="335" spans="2:12" ht="12.75">
      <c r="B335" s="50" t="s">
        <v>422</v>
      </c>
      <c r="C335" s="138"/>
      <c r="D335" s="49" t="s">
        <v>383</v>
      </c>
      <c r="E335" s="49" t="s">
        <v>365</v>
      </c>
      <c r="F335" s="49" t="s">
        <v>423</v>
      </c>
      <c r="G335" s="49"/>
      <c r="H335" s="49"/>
      <c r="I335" s="137">
        <f t="shared" si="46"/>
        <v>1041</v>
      </c>
      <c r="J335" s="137">
        <f t="shared" si="46"/>
        <v>606.1</v>
      </c>
      <c r="K335" s="137">
        <f t="shared" si="44"/>
        <v>58.222862632084535</v>
      </c>
      <c r="L335" s="137">
        <f t="shared" si="45"/>
        <v>434.9</v>
      </c>
    </row>
    <row r="336" spans="2:12" ht="51">
      <c r="B336" s="40" t="s">
        <v>12</v>
      </c>
      <c r="C336" s="138"/>
      <c r="D336" s="49" t="s">
        <v>383</v>
      </c>
      <c r="E336" s="49" t="s">
        <v>365</v>
      </c>
      <c r="F336" s="49" t="s">
        <v>302</v>
      </c>
      <c r="G336" s="49"/>
      <c r="H336" s="49"/>
      <c r="I336" s="137">
        <f>I337+I340</f>
        <v>1041</v>
      </c>
      <c r="J336" s="137">
        <f>J337+J340</f>
        <v>606.1</v>
      </c>
      <c r="K336" s="137">
        <f t="shared" si="44"/>
        <v>58.222862632084535</v>
      </c>
      <c r="L336" s="137">
        <f t="shared" si="45"/>
        <v>434.9</v>
      </c>
    </row>
    <row r="337" spans="2:12" ht="38.25">
      <c r="B337" s="40" t="s">
        <v>425</v>
      </c>
      <c r="C337" s="138"/>
      <c r="D337" s="49" t="s">
        <v>383</v>
      </c>
      <c r="E337" s="49" t="s">
        <v>365</v>
      </c>
      <c r="F337" s="49" t="s">
        <v>302</v>
      </c>
      <c r="G337" s="49" t="s">
        <v>120</v>
      </c>
      <c r="H337" s="49"/>
      <c r="I337" s="137">
        <f>I338</f>
        <v>1024.5</v>
      </c>
      <c r="J337" s="137">
        <f>J338</f>
        <v>600.1</v>
      </c>
      <c r="K337" s="137">
        <f t="shared" si="44"/>
        <v>58.57491459248414</v>
      </c>
      <c r="L337" s="137">
        <f t="shared" si="45"/>
        <v>424.4</v>
      </c>
    </row>
    <row r="338" spans="2:12" ht="12.75">
      <c r="B338" s="40" t="s">
        <v>426</v>
      </c>
      <c r="C338" s="138"/>
      <c r="D338" s="49" t="s">
        <v>383</v>
      </c>
      <c r="E338" s="49" t="s">
        <v>365</v>
      </c>
      <c r="F338" s="49" t="s">
        <v>302</v>
      </c>
      <c r="G338" s="49" t="s">
        <v>299</v>
      </c>
      <c r="H338" s="49"/>
      <c r="I338" s="137">
        <f>I339</f>
        <v>1024.5</v>
      </c>
      <c r="J338" s="137">
        <f>J339</f>
        <v>600.1</v>
      </c>
      <c r="K338" s="137">
        <f t="shared" si="44"/>
        <v>58.57491459248414</v>
      </c>
      <c r="L338" s="137">
        <f t="shared" si="45"/>
        <v>424.4</v>
      </c>
    </row>
    <row r="339" spans="2:12" ht="12.75">
      <c r="B339" s="40" t="s">
        <v>421</v>
      </c>
      <c r="C339" s="138"/>
      <c r="D339" s="49" t="s">
        <v>383</v>
      </c>
      <c r="E339" s="49" t="s">
        <v>365</v>
      </c>
      <c r="F339" s="49" t="s">
        <v>302</v>
      </c>
      <c r="G339" s="49" t="s">
        <v>299</v>
      </c>
      <c r="H339" s="49" t="s">
        <v>414</v>
      </c>
      <c r="I339" s="137">
        <v>1024.5</v>
      </c>
      <c r="J339" s="137">
        <v>600.1</v>
      </c>
      <c r="K339" s="137">
        <f t="shared" si="44"/>
        <v>58.57491459248414</v>
      </c>
      <c r="L339" s="137">
        <f t="shared" si="45"/>
        <v>424.4</v>
      </c>
    </row>
    <row r="340" spans="2:12" ht="12.75">
      <c r="B340" s="50" t="s">
        <v>432</v>
      </c>
      <c r="C340" s="138"/>
      <c r="D340" s="49" t="s">
        <v>383</v>
      </c>
      <c r="E340" s="49" t="s">
        <v>365</v>
      </c>
      <c r="F340" s="49" t="s">
        <v>302</v>
      </c>
      <c r="G340" s="49" t="s">
        <v>433</v>
      </c>
      <c r="H340" s="49"/>
      <c r="I340" s="137">
        <f>I341</f>
        <v>16.5</v>
      </c>
      <c r="J340" s="137">
        <f>J341</f>
        <v>6</v>
      </c>
      <c r="K340" s="137">
        <f t="shared" si="44"/>
        <v>36.36363636363637</v>
      </c>
      <c r="L340" s="137">
        <f t="shared" si="45"/>
        <v>10.5</v>
      </c>
    </row>
    <row r="341" spans="2:12" ht="12.75">
      <c r="B341" s="50" t="s">
        <v>434</v>
      </c>
      <c r="C341" s="138"/>
      <c r="D341" s="49" t="s">
        <v>383</v>
      </c>
      <c r="E341" s="49" t="s">
        <v>365</v>
      </c>
      <c r="F341" s="49" t="s">
        <v>302</v>
      </c>
      <c r="G341" s="49" t="s">
        <v>435</v>
      </c>
      <c r="H341" s="49"/>
      <c r="I341" s="137">
        <f>I342</f>
        <v>16.5</v>
      </c>
      <c r="J341" s="137">
        <f>J342</f>
        <v>6</v>
      </c>
      <c r="K341" s="137">
        <f t="shared" si="44"/>
        <v>36.36363636363637</v>
      </c>
      <c r="L341" s="137">
        <f t="shared" si="45"/>
        <v>10.5</v>
      </c>
    </row>
    <row r="342" spans="2:12" ht="12.75">
      <c r="B342" s="40" t="s">
        <v>421</v>
      </c>
      <c r="C342" s="138"/>
      <c r="D342" s="49" t="s">
        <v>383</v>
      </c>
      <c r="E342" s="49" t="s">
        <v>365</v>
      </c>
      <c r="F342" s="49" t="s">
        <v>302</v>
      </c>
      <c r="G342" s="49" t="s">
        <v>435</v>
      </c>
      <c r="H342" s="49" t="s">
        <v>414</v>
      </c>
      <c r="I342" s="137">
        <v>16.5</v>
      </c>
      <c r="J342" s="137">
        <v>6</v>
      </c>
      <c r="K342" s="137">
        <f t="shared" si="44"/>
        <v>36.36363636363637</v>
      </c>
      <c r="L342" s="137">
        <f t="shared" si="45"/>
        <v>10.5</v>
      </c>
    </row>
    <row r="343" spans="2:12" ht="12.75">
      <c r="B343" s="47" t="s">
        <v>580</v>
      </c>
      <c r="C343" s="144" t="s">
        <v>181</v>
      </c>
      <c r="D343" s="49"/>
      <c r="E343" s="49"/>
      <c r="F343" s="49"/>
      <c r="G343" s="49"/>
      <c r="H343" s="49"/>
      <c r="I343" s="142">
        <f>I347+I390+I397+I568+I643</f>
        <v>128123.70000000001</v>
      </c>
      <c r="J343" s="142">
        <f>J347+J390+J397+J568+J643</f>
        <v>97532.1</v>
      </c>
      <c r="K343" s="142">
        <f t="shared" si="44"/>
        <v>76.12338700802428</v>
      </c>
      <c r="L343" s="142">
        <f t="shared" si="45"/>
        <v>30591.600000000006</v>
      </c>
    </row>
    <row r="344" spans="2:12" ht="12.75">
      <c r="B344" s="50" t="s">
        <v>421</v>
      </c>
      <c r="C344" s="138"/>
      <c r="D344" s="49"/>
      <c r="E344" s="49"/>
      <c r="F344" s="49"/>
      <c r="G344" s="49"/>
      <c r="H344" s="49">
        <v>2</v>
      </c>
      <c r="I344" s="137">
        <f>I353+I356+I359+I369+I379+I384+I389+I396+I407+I417+I419+I449+I451+I455+I459+I465+I483+I485+I490+I502+I507+I513+I518+I523+I529+I534+I539+I544+I547+I550+I555+I561+I564+I567+I574+I584+I590+I593+I596+I602+I638+I649</f>
        <v>45404.2</v>
      </c>
      <c r="J344" s="137">
        <f>J353+J356+J359+J369+J379+J384+J389+J396+J407+J417+J419+J449+J451+J455+J459+J465+J483+J485+J490+J502+J507+J513+J518+J523+J529+J534+J539+J544+J547+J550+J555+J561+J564+J567+J574+J584+J590+J593+J596+J602+J638+J649</f>
        <v>36046.50000000001</v>
      </c>
      <c r="K344" s="137">
        <f t="shared" si="44"/>
        <v>79.39023262165176</v>
      </c>
      <c r="L344" s="137">
        <f t="shared" si="45"/>
        <v>9357.69999999999</v>
      </c>
    </row>
    <row r="345" spans="2:12" ht="12.75">
      <c r="B345" s="50" t="s">
        <v>409</v>
      </c>
      <c r="C345" s="138"/>
      <c r="D345" s="49"/>
      <c r="E345" s="49"/>
      <c r="F345" s="49"/>
      <c r="G345" s="49"/>
      <c r="H345" s="49">
        <v>3</v>
      </c>
      <c r="I345" s="137">
        <f>I370+I373+I403+I413+I429+I433+I437+I441+I445+I471+I475+I479+I496+I579+I612+I616+I620+I622+I626+I632+I639+I642</f>
        <v>80933.3</v>
      </c>
      <c r="J345" s="137">
        <f>J370+J373+J403+J413+J429+J433+J437+J441+J445+J471+J475+J479+J496+J579+J612+J616+J620+J622+J626+J632+J639+J642</f>
        <v>60272.59999999999</v>
      </c>
      <c r="K345" s="137">
        <f t="shared" si="44"/>
        <v>74.4719417100254</v>
      </c>
      <c r="L345" s="137">
        <f t="shared" si="45"/>
        <v>20660.70000000001</v>
      </c>
    </row>
    <row r="346" spans="2:12" ht="12.75">
      <c r="B346" s="50" t="s">
        <v>410</v>
      </c>
      <c r="C346" s="138"/>
      <c r="D346" s="49"/>
      <c r="E346" s="49"/>
      <c r="F346" s="49"/>
      <c r="G346" s="49"/>
      <c r="H346" s="49" t="s">
        <v>417</v>
      </c>
      <c r="I346" s="137">
        <f>I365+I425+I608</f>
        <v>1786.2</v>
      </c>
      <c r="J346" s="137">
        <f>J365+J425+J608</f>
        <v>1213</v>
      </c>
      <c r="K346" s="137">
        <f t="shared" si="44"/>
        <v>67.90952860821857</v>
      </c>
      <c r="L346" s="137">
        <f t="shared" si="45"/>
        <v>573.2</v>
      </c>
    </row>
    <row r="347" spans="2:12" ht="12.75">
      <c r="B347" s="40" t="s">
        <v>200</v>
      </c>
      <c r="C347" s="144"/>
      <c r="D347" s="49" t="s">
        <v>383</v>
      </c>
      <c r="E347" s="49"/>
      <c r="F347" s="49"/>
      <c r="G347" s="49"/>
      <c r="H347" s="49"/>
      <c r="I347" s="137">
        <f>I348+I360</f>
        <v>3133.3</v>
      </c>
      <c r="J347" s="137">
        <f>J348+J360</f>
        <v>2695.5</v>
      </c>
      <c r="K347" s="137">
        <f t="shared" si="44"/>
        <v>86.02751093096734</v>
      </c>
      <c r="L347" s="137">
        <f t="shared" si="45"/>
        <v>437.8000000000002</v>
      </c>
    </row>
    <row r="348" spans="2:12" ht="25.5">
      <c r="B348" s="50" t="s">
        <v>436</v>
      </c>
      <c r="C348" s="66"/>
      <c r="D348" s="49" t="s">
        <v>383</v>
      </c>
      <c r="E348" s="49" t="s">
        <v>386</v>
      </c>
      <c r="F348" s="51"/>
      <c r="G348" s="49"/>
      <c r="H348" s="49"/>
      <c r="I348" s="137">
        <f>I349</f>
        <v>2008.9</v>
      </c>
      <c r="J348" s="137">
        <f>J349</f>
        <v>1659.9</v>
      </c>
      <c r="K348" s="137">
        <f t="shared" si="44"/>
        <v>82.62730847727612</v>
      </c>
      <c r="L348" s="137">
        <f t="shared" si="45"/>
        <v>349</v>
      </c>
    </row>
    <row r="349" spans="2:12" ht="12.75">
      <c r="B349" s="40" t="s">
        <v>422</v>
      </c>
      <c r="C349" s="138"/>
      <c r="D349" s="49" t="s">
        <v>383</v>
      </c>
      <c r="E349" s="49" t="s">
        <v>386</v>
      </c>
      <c r="F349" s="51" t="s">
        <v>423</v>
      </c>
      <c r="G349" s="49"/>
      <c r="H349" s="49"/>
      <c r="I349" s="137">
        <f>I350</f>
        <v>2008.9</v>
      </c>
      <c r="J349" s="137">
        <f>J350</f>
        <v>1659.9</v>
      </c>
      <c r="K349" s="137">
        <f t="shared" si="44"/>
        <v>82.62730847727612</v>
      </c>
      <c r="L349" s="137">
        <f t="shared" si="45"/>
        <v>349</v>
      </c>
    </row>
    <row r="350" spans="2:12" ht="12.75">
      <c r="B350" s="40" t="s">
        <v>430</v>
      </c>
      <c r="C350" s="138"/>
      <c r="D350" s="49" t="s">
        <v>383</v>
      </c>
      <c r="E350" s="49" t="s">
        <v>386</v>
      </c>
      <c r="F350" s="51" t="s">
        <v>431</v>
      </c>
      <c r="G350" s="49"/>
      <c r="H350" s="49"/>
      <c r="I350" s="137">
        <f>I351+I354+I357</f>
        <v>2008.9</v>
      </c>
      <c r="J350" s="137">
        <f>J351+J354+J357</f>
        <v>1659.9</v>
      </c>
      <c r="K350" s="137">
        <f t="shared" si="44"/>
        <v>82.62730847727612</v>
      </c>
      <c r="L350" s="137">
        <f t="shared" si="45"/>
        <v>349</v>
      </c>
    </row>
    <row r="351" spans="2:12" ht="38.25">
      <c r="B351" s="40" t="s">
        <v>425</v>
      </c>
      <c r="C351" s="138"/>
      <c r="D351" s="49" t="s">
        <v>383</v>
      </c>
      <c r="E351" s="49" t="s">
        <v>386</v>
      </c>
      <c r="F351" s="51" t="s">
        <v>431</v>
      </c>
      <c r="G351" s="49" t="s">
        <v>120</v>
      </c>
      <c r="H351" s="49"/>
      <c r="I351" s="137">
        <f>I352</f>
        <v>1954.8</v>
      </c>
      <c r="J351" s="137">
        <f>J352</f>
        <v>1608.4</v>
      </c>
      <c r="K351" s="137">
        <f t="shared" si="44"/>
        <v>82.27951708614692</v>
      </c>
      <c r="L351" s="137">
        <f t="shared" si="45"/>
        <v>346.39999999999986</v>
      </c>
    </row>
    <row r="352" spans="2:12" ht="12.75">
      <c r="B352" s="40" t="s">
        <v>426</v>
      </c>
      <c r="C352" s="138"/>
      <c r="D352" s="49" t="s">
        <v>383</v>
      </c>
      <c r="E352" s="49" t="s">
        <v>386</v>
      </c>
      <c r="F352" s="51" t="s">
        <v>431</v>
      </c>
      <c r="G352" s="49" t="s">
        <v>427</v>
      </c>
      <c r="H352" s="49"/>
      <c r="I352" s="137">
        <f>I353</f>
        <v>1954.8</v>
      </c>
      <c r="J352" s="137">
        <f>J353</f>
        <v>1608.4</v>
      </c>
      <c r="K352" s="137">
        <f t="shared" si="44"/>
        <v>82.27951708614692</v>
      </c>
      <c r="L352" s="137">
        <f t="shared" si="45"/>
        <v>346.39999999999986</v>
      </c>
    </row>
    <row r="353" spans="2:12" ht="12.75">
      <c r="B353" s="40" t="s">
        <v>421</v>
      </c>
      <c r="C353" s="138"/>
      <c r="D353" s="49" t="s">
        <v>383</v>
      </c>
      <c r="E353" s="49" t="s">
        <v>386</v>
      </c>
      <c r="F353" s="51" t="s">
        <v>431</v>
      </c>
      <c r="G353" s="49" t="s">
        <v>427</v>
      </c>
      <c r="H353" s="49">
        <v>2</v>
      </c>
      <c r="I353" s="137">
        <v>1954.8</v>
      </c>
      <c r="J353" s="137">
        <v>1608.4</v>
      </c>
      <c r="K353" s="137">
        <f t="shared" si="44"/>
        <v>82.27951708614692</v>
      </c>
      <c r="L353" s="137">
        <f t="shared" si="45"/>
        <v>346.39999999999986</v>
      </c>
    </row>
    <row r="354" spans="2:12" ht="12.75">
      <c r="B354" s="50" t="s">
        <v>432</v>
      </c>
      <c r="C354" s="51"/>
      <c r="D354" s="49" t="s">
        <v>383</v>
      </c>
      <c r="E354" s="49" t="s">
        <v>386</v>
      </c>
      <c r="F354" s="51" t="s">
        <v>431</v>
      </c>
      <c r="G354" s="49" t="s">
        <v>433</v>
      </c>
      <c r="H354" s="49"/>
      <c r="I354" s="137">
        <f>I355</f>
        <v>51.7</v>
      </c>
      <c r="J354" s="137">
        <f>J355</f>
        <v>51.5</v>
      </c>
      <c r="K354" s="137">
        <f t="shared" si="44"/>
        <v>99.61315280464216</v>
      </c>
      <c r="L354" s="137">
        <f t="shared" si="45"/>
        <v>0.20000000000000284</v>
      </c>
    </row>
    <row r="355" spans="2:12" ht="12.75">
      <c r="B355" s="50" t="s">
        <v>434</v>
      </c>
      <c r="C355" s="51"/>
      <c r="D355" s="49" t="s">
        <v>383</v>
      </c>
      <c r="E355" s="49" t="s">
        <v>386</v>
      </c>
      <c r="F355" s="51" t="s">
        <v>431</v>
      </c>
      <c r="G355" s="49" t="s">
        <v>435</v>
      </c>
      <c r="H355" s="49"/>
      <c r="I355" s="137">
        <f>I356</f>
        <v>51.7</v>
      </c>
      <c r="J355" s="137">
        <f>J356</f>
        <v>51.5</v>
      </c>
      <c r="K355" s="137">
        <f t="shared" si="44"/>
        <v>99.61315280464216</v>
      </c>
      <c r="L355" s="137">
        <f t="shared" si="45"/>
        <v>0.20000000000000284</v>
      </c>
    </row>
    <row r="356" spans="2:12" ht="12.75">
      <c r="B356" s="40" t="s">
        <v>421</v>
      </c>
      <c r="C356" s="138"/>
      <c r="D356" s="49" t="s">
        <v>383</v>
      </c>
      <c r="E356" s="49" t="s">
        <v>386</v>
      </c>
      <c r="F356" s="51" t="s">
        <v>431</v>
      </c>
      <c r="G356" s="49" t="s">
        <v>435</v>
      </c>
      <c r="H356" s="49">
        <v>2</v>
      </c>
      <c r="I356" s="137">
        <v>51.7</v>
      </c>
      <c r="J356" s="137">
        <v>51.5</v>
      </c>
      <c r="K356" s="137">
        <f t="shared" si="44"/>
        <v>99.61315280464216</v>
      </c>
      <c r="L356" s="137">
        <f t="shared" si="45"/>
        <v>0.20000000000000284</v>
      </c>
    </row>
    <row r="357" spans="2:12" ht="12.75">
      <c r="B357" s="50" t="s">
        <v>437</v>
      </c>
      <c r="C357" s="51"/>
      <c r="D357" s="49" t="s">
        <v>383</v>
      </c>
      <c r="E357" s="49" t="s">
        <v>386</v>
      </c>
      <c r="F357" s="51" t="s">
        <v>431</v>
      </c>
      <c r="G357" s="49" t="s">
        <v>72</v>
      </c>
      <c r="H357" s="49"/>
      <c r="I357" s="137">
        <f>I358</f>
        <v>2.4</v>
      </c>
      <c r="J357" s="137">
        <f>J358</f>
        <v>0</v>
      </c>
      <c r="K357" s="137">
        <f t="shared" si="44"/>
        <v>0</v>
      </c>
      <c r="L357" s="137">
        <f t="shared" si="45"/>
        <v>2.4</v>
      </c>
    </row>
    <row r="358" spans="2:12" ht="12.75">
      <c r="B358" s="50" t="s">
        <v>438</v>
      </c>
      <c r="C358" s="51"/>
      <c r="D358" s="49" t="s">
        <v>383</v>
      </c>
      <c r="E358" s="49" t="s">
        <v>386</v>
      </c>
      <c r="F358" s="51" t="s">
        <v>431</v>
      </c>
      <c r="G358" s="49" t="s">
        <v>439</v>
      </c>
      <c r="H358" s="49"/>
      <c r="I358" s="137">
        <f>I359</f>
        <v>2.4</v>
      </c>
      <c r="J358" s="137">
        <f>J359</f>
        <v>0</v>
      </c>
      <c r="K358" s="137">
        <f t="shared" si="44"/>
        <v>0</v>
      </c>
      <c r="L358" s="137">
        <f t="shared" si="45"/>
        <v>2.4</v>
      </c>
    </row>
    <row r="359" spans="2:12" ht="12.75">
      <c r="B359" s="40" t="s">
        <v>421</v>
      </c>
      <c r="C359" s="138"/>
      <c r="D359" s="49" t="s">
        <v>383</v>
      </c>
      <c r="E359" s="49" t="s">
        <v>386</v>
      </c>
      <c r="F359" s="51" t="s">
        <v>431</v>
      </c>
      <c r="G359" s="49" t="s">
        <v>439</v>
      </c>
      <c r="H359" s="49">
        <v>2</v>
      </c>
      <c r="I359" s="137">
        <v>2.4</v>
      </c>
      <c r="J359" s="137">
        <v>0</v>
      </c>
      <c r="K359" s="137">
        <f t="shared" si="44"/>
        <v>0</v>
      </c>
      <c r="L359" s="137">
        <f t="shared" si="45"/>
        <v>2.4</v>
      </c>
    </row>
    <row r="360" spans="2:12" ht="12.75">
      <c r="B360" s="50" t="s">
        <v>202</v>
      </c>
      <c r="C360" s="51"/>
      <c r="D360" s="49" t="s">
        <v>383</v>
      </c>
      <c r="E360" s="49" t="s">
        <v>365</v>
      </c>
      <c r="F360" s="51"/>
      <c r="G360" s="49"/>
      <c r="H360" s="49"/>
      <c r="I360" s="137">
        <f>I361+I374+I385</f>
        <v>1124.4</v>
      </c>
      <c r="J360" s="137">
        <f>J361+J374+J385</f>
        <v>1035.6000000000001</v>
      </c>
      <c r="K360" s="137">
        <f t="shared" si="44"/>
        <v>92.10245464247599</v>
      </c>
      <c r="L360" s="137">
        <f t="shared" si="45"/>
        <v>88.79999999999995</v>
      </c>
    </row>
    <row r="361" spans="2:12" ht="12.75">
      <c r="B361" s="50" t="s">
        <v>422</v>
      </c>
      <c r="C361" s="51"/>
      <c r="D361" s="49" t="s">
        <v>383</v>
      </c>
      <c r="E361" s="49" t="s">
        <v>365</v>
      </c>
      <c r="F361" s="51" t="s">
        <v>423</v>
      </c>
      <c r="G361" s="49"/>
      <c r="H361" s="49"/>
      <c r="I361" s="137">
        <f>I362+I366</f>
        <v>1118.9</v>
      </c>
      <c r="J361" s="137">
        <f>J362+J366</f>
        <v>1031.6000000000001</v>
      </c>
      <c r="K361" s="137">
        <f t="shared" si="44"/>
        <v>92.197694163911</v>
      </c>
      <c r="L361" s="137">
        <f t="shared" si="45"/>
        <v>87.29999999999995</v>
      </c>
    </row>
    <row r="362" spans="2:12" ht="38.25">
      <c r="B362" s="50" t="s">
        <v>338</v>
      </c>
      <c r="C362" s="51"/>
      <c r="D362" s="49" t="s">
        <v>383</v>
      </c>
      <c r="E362" s="49" t="s">
        <v>365</v>
      </c>
      <c r="F362" s="51" t="s">
        <v>339</v>
      </c>
      <c r="G362" s="49"/>
      <c r="H362" s="49"/>
      <c r="I362" s="137">
        <f aca="true" t="shared" si="47" ref="I362:J364">I363</f>
        <v>819.2</v>
      </c>
      <c r="J362" s="137">
        <f t="shared" si="47"/>
        <v>819.2</v>
      </c>
      <c r="K362" s="137">
        <f t="shared" si="44"/>
        <v>100</v>
      </c>
      <c r="L362" s="137">
        <f t="shared" si="45"/>
        <v>0</v>
      </c>
    </row>
    <row r="363" spans="2:12" ht="25.5">
      <c r="B363" s="40" t="s">
        <v>473</v>
      </c>
      <c r="C363" s="51"/>
      <c r="D363" s="49" t="s">
        <v>383</v>
      </c>
      <c r="E363" s="49" t="s">
        <v>365</v>
      </c>
      <c r="F363" s="51" t="s">
        <v>339</v>
      </c>
      <c r="G363" s="49" t="s">
        <v>474</v>
      </c>
      <c r="H363" s="49"/>
      <c r="I363" s="137">
        <f t="shared" si="47"/>
        <v>819.2</v>
      </c>
      <c r="J363" s="137">
        <f t="shared" si="47"/>
        <v>819.2</v>
      </c>
      <c r="K363" s="137">
        <f t="shared" si="44"/>
        <v>100</v>
      </c>
      <c r="L363" s="137">
        <f t="shared" si="45"/>
        <v>0</v>
      </c>
    </row>
    <row r="364" spans="2:12" ht="12.75">
      <c r="B364" s="40" t="s">
        <v>570</v>
      </c>
      <c r="C364" s="51"/>
      <c r="D364" s="49" t="s">
        <v>383</v>
      </c>
      <c r="E364" s="49" t="s">
        <v>365</v>
      </c>
      <c r="F364" s="51" t="s">
        <v>339</v>
      </c>
      <c r="G364" s="49" t="s">
        <v>571</v>
      </c>
      <c r="H364" s="49"/>
      <c r="I364" s="137">
        <f t="shared" si="47"/>
        <v>819.2</v>
      </c>
      <c r="J364" s="137">
        <f t="shared" si="47"/>
        <v>819.2</v>
      </c>
      <c r="K364" s="137">
        <f t="shared" si="44"/>
        <v>100</v>
      </c>
      <c r="L364" s="137">
        <f t="shared" si="45"/>
        <v>0</v>
      </c>
    </row>
    <row r="365" spans="2:12" ht="12.75">
      <c r="B365" s="50" t="s">
        <v>410</v>
      </c>
      <c r="C365" s="51"/>
      <c r="D365" s="49" t="s">
        <v>383</v>
      </c>
      <c r="E365" s="49" t="s">
        <v>365</v>
      </c>
      <c r="F365" s="51" t="s">
        <v>339</v>
      </c>
      <c r="G365" s="49" t="s">
        <v>571</v>
      </c>
      <c r="H365" s="49" t="s">
        <v>417</v>
      </c>
      <c r="I365" s="137">
        <v>819.2</v>
      </c>
      <c r="J365" s="137">
        <v>819.2</v>
      </c>
      <c r="K365" s="137">
        <f t="shared" si="44"/>
        <v>100</v>
      </c>
      <c r="L365" s="137">
        <f t="shared" si="45"/>
        <v>0</v>
      </c>
    </row>
    <row r="366" spans="2:12" ht="38.25">
      <c r="B366" s="50" t="s">
        <v>442</v>
      </c>
      <c r="C366" s="51"/>
      <c r="D366" s="49" t="s">
        <v>383</v>
      </c>
      <c r="E366" s="49" t="s">
        <v>365</v>
      </c>
      <c r="F366" s="51" t="s">
        <v>443</v>
      </c>
      <c r="G366" s="49"/>
      <c r="H366" s="49"/>
      <c r="I366" s="137">
        <f>I367+I371</f>
        <v>299.7</v>
      </c>
      <c r="J366" s="137">
        <f>J367+J371</f>
        <v>212.4</v>
      </c>
      <c r="K366" s="137">
        <f t="shared" si="44"/>
        <v>70.87087087087087</v>
      </c>
      <c r="L366" s="137">
        <f t="shared" si="45"/>
        <v>87.29999999999998</v>
      </c>
    </row>
    <row r="367" spans="2:12" ht="38.25">
      <c r="B367" s="40" t="s">
        <v>425</v>
      </c>
      <c r="C367" s="138"/>
      <c r="D367" s="49" t="s">
        <v>383</v>
      </c>
      <c r="E367" s="49" t="s">
        <v>365</v>
      </c>
      <c r="F367" s="51" t="s">
        <v>443</v>
      </c>
      <c r="G367" s="49" t="s">
        <v>120</v>
      </c>
      <c r="H367" s="49"/>
      <c r="I367" s="137">
        <f>I368</f>
        <v>233.29999999999998</v>
      </c>
      <c r="J367" s="137">
        <f>J368</f>
        <v>184.9</v>
      </c>
      <c r="K367" s="137">
        <f t="shared" si="44"/>
        <v>79.25417916845264</v>
      </c>
      <c r="L367" s="137">
        <f t="shared" si="45"/>
        <v>48.39999999999998</v>
      </c>
    </row>
    <row r="368" spans="2:12" ht="12.75">
      <c r="B368" s="40" t="s">
        <v>426</v>
      </c>
      <c r="C368" s="138"/>
      <c r="D368" s="49" t="s">
        <v>383</v>
      </c>
      <c r="E368" s="49" t="s">
        <v>365</v>
      </c>
      <c r="F368" s="51" t="s">
        <v>443</v>
      </c>
      <c r="G368" s="49" t="s">
        <v>427</v>
      </c>
      <c r="H368" s="49"/>
      <c r="I368" s="137">
        <f>I369+I370</f>
        <v>233.29999999999998</v>
      </c>
      <c r="J368" s="137">
        <f>J369+J370</f>
        <v>184.9</v>
      </c>
      <c r="K368" s="137">
        <f t="shared" si="44"/>
        <v>79.25417916845264</v>
      </c>
      <c r="L368" s="137">
        <f t="shared" si="45"/>
        <v>48.39999999999998</v>
      </c>
    </row>
    <row r="369" spans="2:12" ht="12.75">
      <c r="B369" s="40" t="s">
        <v>421</v>
      </c>
      <c r="C369" s="138"/>
      <c r="D369" s="49" t="s">
        <v>383</v>
      </c>
      <c r="E369" s="49" t="s">
        <v>365</v>
      </c>
      <c r="F369" s="51" t="s">
        <v>443</v>
      </c>
      <c r="G369" s="49" t="s">
        <v>427</v>
      </c>
      <c r="H369" s="49" t="s">
        <v>414</v>
      </c>
      <c r="I369" s="137">
        <v>11.7</v>
      </c>
      <c r="J369" s="137">
        <v>8.4</v>
      </c>
      <c r="K369" s="137">
        <f t="shared" si="44"/>
        <v>71.79487179487181</v>
      </c>
      <c r="L369" s="137">
        <f t="shared" si="45"/>
        <v>3.299999999999999</v>
      </c>
    </row>
    <row r="370" spans="2:12" ht="12.75">
      <c r="B370" s="40" t="s">
        <v>409</v>
      </c>
      <c r="C370" s="138"/>
      <c r="D370" s="49" t="s">
        <v>383</v>
      </c>
      <c r="E370" s="49" t="s">
        <v>365</v>
      </c>
      <c r="F370" s="51" t="s">
        <v>443</v>
      </c>
      <c r="G370" s="49" t="s">
        <v>427</v>
      </c>
      <c r="H370" s="49">
        <v>3</v>
      </c>
      <c r="I370" s="137">
        <v>221.6</v>
      </c>
      <c r="J370" s="137">
        <v>176.5</v>
      </c>
      <c r="K370" s="137">
        <f t="shared" si="44"/>
        <v>79.64801444043322</v>
      </c>
      <c r="L370" s="137">
        <f t="shared" si="45"/>
        <v>45.099999999999994</v>
      </c>
    </row>
    <row r="371" spans="2:12" ht="12.75">
      <c r="B371" s="50" t="s">
        <v>432</v>
      </c>
      <c r="C371" s="51"/>
      <c r="D371" s="49" t="s">
        <v>383</v>
      </c>
      <c r="E371" s="49" t="s">
        <v>365</v>
      </c>
      <c r="F371" s="51" t="s">
        <v>443</v>
      </c>
      <c r="G371" s="49" t="s">
        <v>433</v>
      </c>
      <c r="H371" s="49"/>
      <c r="I371" s="137">
        <f>I372</f>
        <v>66.4</v>
      </c>
      <c r="J371" s="137">
        <f>J372</f>
        <v>27.5</v>
      </c>
      <c r="K371" s="137">
        <f t="shared" si="44"/>
        <v>41.41566265060241</v>
      </c>
      <c r="L371" s="137">
        <f t="shared" si="45"/>
        <v>38.900000000000006</v>
      </c>
    </row>
    <row r="372" spans="2:12" ht="12.75">
      <c r="B372" s="50" t="s">
        <v>434</v>
      </c>
      <c r="C372" s="51"/>
      <c r="D372" s="49" t="s">
        <v>383</v>
      </c>
      <c r="E372" s="49" t="s">
        <v>365</v>
      </c>
      <c r="F372" s="51" t="s">
        <v>443</v>
      </c>
      <c r="G372" s="49" t="s">
        <v>435</v>
      </c>
      <c r="H372" s="49"/>
      <c r="I372" s="137">
        <f>I373</f>
        <v>66.4</v>
      </c>
      <c r="J372" s="137">
        <f>J373</f>
        <v>27.5</v>
      </c>
      <c r="K372" s="137">
        <f t="shared" si="44"/>
        <v>41.41566265060241</v>
      </c>
      <c r="L372" s="137">
        <f t="shared" si="45"/>
        <v>38.900000000000006</v>
      </c>
    </row>
    <row r="373" spans="2:12" ht="12.75">
      <c r="B373" s="40" t="s">
        <v>409</v>
      </c>
      <c r="C373" s="138"/>
      <c r="D373" s="49" t="s">
        <v>383</v>
      </c>
      <c r="E373" s="49" t="s">
        <v>365</v>
      </c>
      <c r="F373" s="51" t="s">
        <v>443</v>
      </c>
      <c r="G373" s="49" t="s">
        <v>435</v>
      </c>
      <c r="H373" s="49">
        <v>3</v>
      </c>
      <c r="I373" s="137">
        <v>66.4</v>
      </c>
      <c r="J373" s="137">
        <v>27.5</v>
      </c>
      <c r="K373" s="137">
        <f t="shared" si="44"/>
        <v>41.41566265060241</v>
      </c>
      <c r="L373" s="137">
        <f t="shared" si="45"/>
        <v>38.900000000000006</v>
      </c>
    </row>
    <row r="374" spans="2:12" ht="25.5">
      <c r="B374" s="40" t="s">
        <v>340</v>
      </c>
      <c r="C374" s="138"/>
      <c r="D374" s="49" t="s">
        <v>383</v>
      </c>
      <c r="E374" s="49" t="s">
        <v>365</v>
      </c>
      <c r="F374" s="53" t="s">
        <v>463</v>
      </c>
      <c r="G374" s="52"/>
      <c r="H374" s="49"/>
      <c r="I374" s="137">
        <f>I375+I380</f>
        <v>4</v>
      </c>
      <c r="J374" s="137">
        <f>J375+J380</f>
        <v>4</v>
      </c>
      <c r="K374" s="137">
        <f t="shared" si="44"/>
        <v>100</v>
      </c>
      <c r="L374" s="137">
        <f t="shared" si="45"/>
        <v>0</v>
      </c>
    </row>
    <row r="375" spans="2:12" ht="38.25">
      <c r="B375" s="40" t="s">
        <v>341</v>
      </c>
      <c r="C375" s="61"/>
      <c r="D375" s="49" t="s">
        <v>383</v>
      </c>
      <c r="E375" s="49" t="s">
        <v>365</v>
      </c>
      <c r="F375" s="53" t="s">
        <v>482</v>
      </c>
      <c r="G375" s="52"/>
      <c r="H375" s="49"/>
      <c r="I375" s="137">
        <f aca="true" t="shared" si="48" ref="I375:J378">I376</f>
        <v>3</v>
      </c>
      <c r="J375" s="137">
        <f t="shared" si="48"/>
        <v>3</v>
      </c>
      <c r="K375" s="137">
        <f t="shared" si="44"/>
        <v>100</v>
      </c>
      <c r="L375" s="137">
        <f t="shared" si="45"/>
        <v>0</v>
      </c>
    </row>
    <row r="376" spans="2:12" ht="38.25">
      <c r="B376" s="40" t="s">
        <v>342</v>
      </c>
      <c r="C376" s="61"/>
      <c r="D376" s="49" t="s">
        <v>383</v>
      </c>
      <c r="E376" s="49" t="s">
        <v>365</v>
      </c>
      <c r="F376" s="53" t="s">
        <v>483</v>
      </c>
      <c r="G376" s="52"/>
      <c r="H376" s="49"/>
      <c r="I376" s="137">
        <f t="shared" si="48"/>
        <v>3</v>
      </c>
      <c r="J376" s="137">
        <f t="shared" si="48"/>
        <v>3</v>
      </c>
      <c r="K376" s="137">
        <f t="shared" si="44"/>
        <v>100</v>
      </c>
      <c r="L376" s="137">
        <f t="shared" si="45"/>
        <v>0</v>
      </c>
    </row>
    <row r="377" spans="2:12" ht="12.75">
      <c r="B377" s="50" t="s">
        <v>432</v>
      </c>
      <c r="C377" s="61"/>
      <c r="D377" s="49" t="s">
        <v>383</v>
      </c>
      <c r="E377" s="49" t="s">
        <v>365</v>
      </c>
      <c r="F377" s="53" t="s">
        <v>483</v>
      </c>
      <c r="G377" s="49" t="s">
        <v>433</v>
      </c>
      <c r="H377" s="49"/>
      <c r="I377" s="137">
        <f t="shared" si="48"/>
        <v>3</v>
      </c>
      <c r="J377" s="137">
        <f t="shared" si="48"/>
        <v>3</v>
      </c>
      <c r="K377" s="137">
        <f t="shared" si="44"/>
        <v>100</v>
      </c>
      <c r="L377" s="137">
        <f t="shared" si="45"/>
        <v>0</v>
      </c>
    </row>
    <row r="378" spans="2:12" ht="12.75">
      <c r="B378" s="50" t="s">
        <v>434</v>
      </c>
      <c r="C378" s="61"/>
      <c r="D378" s="49" t="s">
        <v>383</v>
      </c>
      <c r="E378" s="49" t="s">
        <v>365</v>
      </c>
      <c r="F378" s="53" t="s">
        <v>483</v>
      </c>
      <c r="G378" s="49" t="s">
        <v>435</v>
      </c>
      <c r="H378" s="49"/>
      <c r="I378" s="137">
        <f t="shared" si="48"/>
        <v>3</v>
      </c>
      <c r="J378" s="137">
        <f t="shared" si="48"/>
        <v>3</v>
      </c>
      <c r="K378" s="137">
        <f t="shared" si="44"/>
        <v>100</v>
      </c>
      <c r="L378" s="137">
        <f t="shared" si="45"/>
        <v>0</v>
      </c>
    </row>
    <row r="379" spans="2:12" ht="12.75">
      <c r="B379" s="40" t="s">
        <v>421</v>
      </c>
      <c r="C379" s="61"/>
      <c r="D379" s="49" t="s">
        <v>383</v>
      </c>
      <c r="E379" s="49" t="s">
        <v>365</v>
      </c>
      <c r="F379" s="53" t="s">
        <v>483</v>
      </c>
      <c r="G379" s="49" t="s">
        <v>435</v>
      </c>
      <c r="H379" s="49">
        <v>2</v>
      </c>
      <c r="I379" s="137">
        <v>3</v>
      </c>
      <c r="J379" s="137">
        <v>3</v>
      </c>
      <c r="K379" s="137">
        <f t="shared" si="44"/>
        <v>100</v>
      </c>
      <c r="L379" s="137">
        <f t="shared" si="45"/>
        <v>0</v>
      </c>
    </row>
    <row r="380" spans="2:12" ht="38.25">
      <c r="B380" s="40" t="s">
        <v>343</v>
      </c>
      <c r="C380" s="61"/>
      <c r="D380" s="49" t="s">
        <v>383</v>
      </c>
      <c r="E380" s="49" t="s">
        <v>365</v>
      </c>
      <c r="F380" s="53" t="s">
        <v>488</v>
      </c>
      <c r="G380" s="52"/>
      <c r="H380" s="49"/>
      <c r="I380" s="137">
        <f aca="true" t="shared" si="49" ref="I380:J383">I381</f>
        <v>1</v>
      </c>
      <c r="J380" s="137">
        <f t="shared" si="49"/>
        <v>1</v>
      </c>
      <c r="K380" s="137">
        <f t="shared" si="44"/>
        <v>100</v>
      </c>
      <c r="L380" s="137">
        <f t="shared" si="45"/>
        <v>0</v>
      </c>
    </row>
    <row r="381" spans="2:12" ht="38.25">
      <c r="B381" s="40" t="s">
        <v>344</v>
      </c>
      <c r="C381" s="61"/>
      <c r="D381" s="49" t="s">
        <v>383</v>
      </c>
      <c r="E381" s="49" t="s">
        <v>365</v>
      </c>
      <c r="F381" s="53" t="s">
        <v>489</v>
      </c>
      <c r="G381" s="52"/>
      <c r="H381" s="49"/>
      <c r="I381" s="137">
        <f t="shared" si="49"/>
        <v>1</v>
      </c>
      <c r="J381" s="137">
        <f t="shared" si="49"/>
        <v>1</v>
      </c>
      <c r="K381" s="137">
        <f t="shared" si="44"/>
        <v>100</v>
      </c>
      <c r="L381" s="137">
        <f t="shared" si="45"/>
        <v>0</v>
      </c>
    </row>
    <row r="382" spans="2:12" ht="12.75">
      <c r="B382" s="50" t="s">
        <v>432</v>
      </c>
      <c r="C382" s="61"/>
      <c r="D382" s="49" t="s">
        <v>383</v>
      </c>
      <c r="E382" s="49" t="s">
        <v>365</v>
      </c>
      <c r="F382" s="53" t="s">
        <v>489</v>
      </c>
      <c r="G382" s="49" t="s">
        <v>433</v>
      </c>
      <c r="H382" s="49"/>
      <c r="I382" s="137">
        <f t="shared" si="49"/>
        <v>1</v>
      </c>
      <c r="J382" s="137">
        <f t="shared" si="49"/>
        <v>1</v>
      </c>
      <c r="K382" s="137">
        <f t="shared" si="44"/>
        <v>100</v>
      </c>
      <c r="L382" s="137">
        <f t="shared" si="45"/>
        <v>0</v>
      </c>
    </row>
    <row r="383" spans="2:12" ht="12.75">
      <c r="B383" s="50" t="s">
        <v>434</v>
      </c>
      <c r="C383" s="61"/>
      <c r="D383" s="49" t="s">
        <v>383</v>
      </c>
      <c r="E383" s="49" t="s">
        <v>365</v>
      </c>
      <c r="F383" s="53" t="s">
        <v>489</v>
      </c>
      <c r="G383" s="49" t="s">
        <v>435</v>
      </c>
      <c r="H383" s="49"/>
      <c r="I383" s="137">
        <f t="shared" si="49"/>
        <v>1</v>
      </c>
      <c r="J383" s="137">
        <f t="shared" si="49"/>
        <v>1</v>
      </c>
      <c r="K383" s="137">
        <f t="shared" si="44"/>
        <v>100</v>
      </c>
      <c r="L383" s="137">
        <f t="shared" si="45"/>
        <v>0</v>
      </c>
    </row>
    <row r="384" spans="2:12" ht="12.75">
      <c r="B384" s="40" t="s">
        <v>421</v>
      </c>
      <c r="C384" s="61"/>
      <c r="D384" s="49" t="s">
        <v>383</v>
      </c>
      <c r="E384" s="49" t="s">
        <v>365</v>
      </c>
      <c r="F384" s="53" t="s">
        <v>489</v>
      </c>
      <c r="G384" s="49" t="s">
        <v>435</v>
      </c>
      <c r="H384" s="49">
        <v>2</v>
      </c>
      <c r="I384" s="137">
        <v>1</v>
      </c>
      <c r="J384" s="137">
        <v>1</v>
      </c>
      <c r="K384" s="137">
        <f t="shared" si="44"/>
        <v>100</v>
      </c>
      <c r="L384" s="137">
        <f t="shared" si="45"/>
        <v>0</v>
      </c>
    </row>
    <row r="385" spans="2:12" ht="25.5">
      <c r="B385" s="40" t="s">
        <v>345</v>
      </c>
      <c r="C385" s="51"/>
      <c r="D385" s="49" t="s">
        <v>383</v>
      </c>
      <c r="E385" s="49" t="s">
        <v>365</v>
      </c>
      <c r="F385" s="68" t="s">
        <v>346</v>
      </c>
      <c r="G385" s="49"/>
      <c r="H385" s="49"/>
      <c r="I385" s="137">
        <f aca="true" t="shared" si="50" ref="I385:J388">I386</f>
        <v>1.5</v>
      </c>
      <c r="J385" s="137">
        <f t="shared" si="50"/>
        <v>0</v>
      </c>
      <c r="K385" s="137">
        <f t="shared" si="44"/>
        <v>0</v>
      </c>
      <c r="L385" s="137">
        <f t="shared" si="45"/>
        <v>1.5</v>
      </c>
    </row>
    <row r="386" spans="2:12" ht="38.25">
      <c r="B386" s="40" t="s">
        <v>347</v>
      </c>
      <c r="C386" s="51"/>
      <c r="D386" s="49" t="s">
        <v>383</v>
      </c>
      <c r="E386" s="49" t="s">
        <v>365</v>
      </c>
      <c r="F386" s="68" t="s">
        <v>348</v>
      </c>
      <c r="G386" s="49"/>
      <c r="H386" s="49"/>
      <c r="I386" s="137">
        <f t="shared" si="50"/>
        <v>1.5</v>
      </c>
      <c r="J386" s="137">
        <f t="shared" si="50"/>
        <v>0</v>
      </c>
      <c r="K386" s="137">
        <f t="shared" si="44"/>
        <v>0</v>
      </c>
      <c r="L386" s="137">
        <f t="shared" si="45"/>
        <v>1.5</v>
      </c>
    </row>
    <row r="387" spans="2:12" ht="38.25">
      <c r="B387" s="67" t="s">
        <v>349</v>
      </c>
      <c r="C387" s="68"/>
      <c r="D387" s="49" t="s">
        <v>383</v>
      </c>
      <c r="E387" s="49" t="s">
        <v>365</v>
      </c>
      <c r="F387" s="68" t="s">
        <v>350</v>
      </c>
      <c r="G387" s="68"/>
      <c r="H387" s="49"/>
      <c r="I387" s="137">
        <f t="shared" si="50"/>
        <v>1.5</v>
      </c>
      <c r="J387" s="137">
        <f t="shared" si="50"/>
        <v>0</v>
      </c>
      <c r="K387" s="137">
        <f t="shared" si="44"/>
        <v>0</v>
      </c>
      <c r="L387" s="137">
        <f t="shared" si="45"/>
        <v>1.5</v>
      </c>
    </row>
    <row r="388" spans="2:12" ht="12.75">
      <c r="B388" s="67" t="s">
        <v>351</v>
      </c>
      <c r="C388" s="68"/>
      <c r="D388" s="49" t="s">
        <v>383</v>
      </c>
      <c r="E388" s="49" t="s">
        <v>365</v>
      </c>
      <c r="F388" s="68" t="s">
        <v>350</v>
      </c>
      <c r="G388" s="68" t="s">
        <v>435</v>
      </c>
      <c r="H388" s="49"/>
      <c r="I388" s="137">
        <f t="shared" si="50"/>
        <v>1.5</v>
      </c>
      <c r="J388" s="137">
        <f t="shared" si="50"/>
        <v>0</v>
      </c>
      <c r="K388" s="137">
        <f t="shared" si="44"/>
        <v>0</v>
      </c>
      <c r="L388" s="137">
        <f t="shared" si="45"/>
        <v>1.5</v>
      </c>
    </row>
    <row r="389" spans="2:12" ht="12.75">
      <c r="B389" s="40" t="s">
        <v>421</v>
      </c>
      <c r="C389" s="68"/>
      <c r="D389" s="49" t="s">
        <v>383</v>
      </c>
      <c r="E389" s="49" t="s">
        <v>365</v>
      </c>
      <c r="F389" s="68" t="s">
        <v>350</v>
      </c>
      <c r="G389" s="68" t="s">
        <v>435</v>
      </c>
      <c r="H389" s="49" t="s">
        <v>414</v>
      </c>
      <c r="I389" s="137">
        <v>1.5</v>
      </c>
      <c r="J389" s="137">
        <v>0</v>
      </c>
      <c r="K389" s="137">
        <f aca="true" t="shared" si="51" ref="K389:K455">J389/I389*100</f>
        <v>0</v>
      </c>
      <c r="L389" s="137">
        <f aca="true" t="shared" si="52" ref="L389:L455">I389-J389</f>
        <v>1.5</v>
      </c>
    </row>
    <row r="390" spans="2:12" ht="12.75">
      <c r="B390" s="40" t="s">
        <v>203</v>
      </c>
      <c r="C390" s="138"/>
      <c r="D390" s="49" t="s">
        <v>392</v>
      </c>
      <c r="E390" s="49"/>
      <c r="F390" s="51"/>
      <c r="G390" s="49"/>
      <c r="H390" s="49"/>
      <c r="I390" s="137">
        <f aca="true" t="shared" si="53" ref="I390:J395">I391</f>
        <v>55</v>
      </c>
      <c r="J390" s="137">
        <f t="shared" si="53"/>
        <v>0</v>
      </c>
      <c r="K390" s="137">
        <f t="shared" si="51"/>
        <v>0</v>
      </c>
      <c r="L390" s="137">
        <f t="shared" si="52"/>
        <v>55</v>
      </c>
    </row>
    <row r="391" spans="2:12" ht="12.75">
      <c r="B391" s="40" t="s">
        <v>367</v>
      </c>
      <c r="C391" s="138"/>
      <c r="D391" s="49" t="s">
        <v>392</v>
      </c>
      <c r="E391" s="49" t="s">
        <v>366</v>
      </c>
      <c r="F391" s="49"/>
      <c r="G391" s="49"/>
      <c r="H391" s="49"/>
      <c r="I391" s="137">
        <f t="shared" si="53"/>
        <v>55</v>
      </c>
      <c r="J391" s="137">
        <f t="shared" si="53"/>
        <v>0</v>
      </c>
      <c r="K391" s="137">
        <f t="shared" si="51"/>
        <v>0</v>
      </c>
      <c r="L391" s="137">
        <f t="shared" si="52"/>
        <v>55</v>
      </c>
    </row>
    <row r="392" spans="2:12" ht="25.5">
      <c r="B392" s="40" t="s">
        <v>497</v>
      </c>
      <c r="C392" s="138"/>
      <c r="D392" s="49" t="s">
        <v>392</v>
      </c>
      <c r="E392" s="49" t="s">
        <v>366</v>
      </c>
      <c r="F392" s="49" t="s">
        <v>471</v>
      </c>
      <c r="G392" s="49"/>
      <c r="H392" s="49"/>
      <c r="I392" s="137">
        <f t="shared" si="53"/>
        <v>55</v>
      </c>
      <c r="J392" s="137">
        <f t="shared" si="53"/>
        <v>0</v>
      </c>
      <c r="K392" s="137">
        <f t="shared" si="51"/>
        <v>0</v>
      </c>
      <c r="L392" s="137">
        <f t="shared" si="52"/>
        <v>55</v>
      </c>
    </row>
    <row r="393" spans="2:12" ht="25.5">
      <c r="B393" s="40" t="s">
        <v>498</v>
      </c>
      <c r="C393" s="138"/>
      <c r="D393" s="49" t="s">
        <v>392</v>
      </c>
      <c r="E393" s="49" t="s">
        <v>366</v>
      </c>
      <c r="F393" s="49" t="s">
        <v>472</v>
      </c>
      <c r="G393" s="49"/>
      <c r="H393" s="49"/>
      <c r="I393" s="137">
        <f t="shared" si="53"/>
        <v>55</v>
      </c>
      <c r="J393" s="137">
        <f t="shared" si="53"/>
        <v>0</v>
      </c>
      <c r="K393" s="137">
        <f t="shared" si="51"/>
        <v>0</v>
      </c>
      <c r="L393" s="137">
        <f t="shared" si="52"/>
        <v>55</v>
      </c>
    </row>
    <row r="394" spans="2:12" ht="25.5">
      <c r="B394" s="40" t="s">
        <v>473</v>
      </c>
      <c r="C394" s="138"/>
      <c r="D394" s="49" t="s">
        <v>392</v>
      </c>
      <c r="E394" s="49" t="s">
        <v>366</v>
      </c>
      <c r="F394" s="49" t="s">
        <v>472</v>
      </c>
      <c r="G394" s="49" t="s">
        <v>474</v>
      </c>
      <c r="H394" s="49"/>
      <c r="I394" s="137">
        <f t="shared" si="53"/>
        <v>55</v>
      </c>
      <c r="J394" s="137">
        <f t="shared" si="53"/>
        <v>0</v>
      </c>
      <c r="K394" s="137">
        <f t="shared" si="51"/>
        <v>0</v>
      </c>
      <c r="L394" s="137">
        <f t="shared" si="52"/>
        <v>55</v>
      </c>
    </row>
    <row r="395" spans="2:12" ht="12.75">
      <c r="B395" s="40" t="s">
        <v>570</v>
      </c>
      <c r="C395" s="138"/>
      <c r="D395" s="49" t="s">
        <v>392</v>
      </c>
      <c r="E395" s="49" t="s">
        <v>366</v>
      </c>
      <c r="F395" s="49" t="s">
        <v>472</v>
      </c>
      <c r="G395" s="49" t="s">
        <v>571</v>
      </c>
      <c r="H395" s="49"/>
      <c r="I395" s="137">
        <f t="shared" si="53"/>
        <v>55</v>
      </c>
      <c r="J395" s="137">
        <f t="shared" si="53"/>
        <v>0</v>
      </c>
      <c r="K395" s="137">
        <f t="shared" si="51"/>
        <v>0</v>
      </c>
      <c r="L395" s="137">
        <f t="shared" si="52"/>
        <v>55</v>
      </c>
    </row>
    <row r="396" spans="2:12" ht="12.75">
      <c r="B396" s="40" t="s">
        <v>421</v>
      </c>
      <c r="C396" s="51"/>
      <c r="D396" s="49" t="s">
        <v>392</v>
      </c>
      <c r="E396" s="49" t="s">
        <v>366</v>
      </c>
      <c r="F396" s="49" t="s">
        <v>472</v>
      </c>
      <c r="G396" s="49" t="s">
        <v>571</v>
      </c>
      <c r="H396" s="49">
        <v>2</v>
      </c>
      <c r="I396" s="137">
        <v>55</v>
      </c>
      <c r="J396" s="137">
        <v>0</v>
      </c>
      <c r="K396" s="137">
        <f t="shared" si="51"/>
        <v>0</v>
      </c>
      <c r="L396" s="137">
        <f t="shared" si="52"/>
        <v>55</v>
      </c>
    </row>
    <row r="397" spans="2:12" ht="12.75">
      <c r="B397" s="40" t="s">
        <v>205</v>
      </c>
      <c r="C397" s="138"/>
      <c r="D397" s="49" t="s">
        <v>394</v>
      </c>
      <c r="E397" s="49"/>
      <c r="F397" s="49"/>
      <c r="G397" s="49"/>
      <c r="H397" s="49"/>
      <c r="I397" s="152">
        <f>I398+I420+I491+I556</f>
        <v>118340.3</v>
      </c>
      <c r="J397" s="152">
        <f>J398+J420+J491+J556</f>
        <v>91279.9</v>
      </c>
      <c r="K397" s="137">
        <f t="shared" si="51"/>
        <v>77.13340256869384</v>
      </c>
      <c r="L397" s="137">
        <f t="shared" si="52"/>
        <v>27060.40000000001</v>
      </c>
    </row>
    <row r="398" spans="2:12" ht="12.75">
      <c r="B398" s="40" t="s">
        <v>206</v>
      </c>
      <c r="C398" s="138"/>
      <c r="D398" s="49" t="s">
        <v>394</v>
      </c>
      <c r="E398" s="49" t="s">
        <v>395</v>
      </c>
      <c r="F398" s="48"/>
      <c r="G398" s="48"/>
      <c r="H398" s="48"/>
      <c r="I398" s="137">
        <f>I399+I408</f>
        <v>23915.100000000002</v>
      </c>
      <c r="J398" s="137">
        <f>J399+J408</f>
        <v>18057.9</v>
      </c>
      <c r="K398" s="137">
        <f t="shared" si="51"/>
        <v>75.50836082642347</v>
      </c>
      <c r="L398" s="137">
        <f t="shared" si="52"/>
        <v>5857.200000000001</v>
      </c>
    </row>
    <row r="399" spans="2:12" ht="12.75">
      <c r="B399" s="50" t="s">
        <v>422</v>
      </c>
      <c r="C399" s="66"/>
      <c r="D399" s="49" t="s">
        <v>394</v>
      </c>
      <c r="E399" s="49" t="s">
        <v>395</v>
      </c>
      <c r="F399" s="51" t="s">
        <v>423</v>
      </c>
      <c r="G399" s="49"/>
      <c r="H399" s="49"/>
      <c r="I399" s="137">
        <f>I400+I404</f>
        <v>5968.7</v>
      </c>
      <c r="J399" s="137">
        <f>J400+J404</f>
        <v>5968.7</v>
      </c>
      <c r="K399" s="137">
        <f t="shared" si="51"/>
        <v>100</v>
      </c>
      <c r="L399" s="137">
        <f t="shared" si="52"/>
        <v>0</v>
      </c>
    </row>
    <row r="400" spans="2:12" ht="76.5">
      <c r="B400" s="50" t="s">
        <v>603</v>
      </c>
      <c r="C400" s="51"/>
      <c r="D400" s="49" t="s">
        <v>394</v>
      </c>
      <c r="E400" s="49" t="s">
        <v>395</v>
      </c>
      <c r="F400" s="51" t="s">
        <v>481</v>
      </c>
      <c r="G400" s="52"/>
      <c r="H400" s="49"/>
      <c r="I400" s="137">
        <f aca="true" t="shared" si="54" ref="I400:J402">I401</f>
        <v>2330.2</v>
      </c>
      <c r="J400" s="137">
        <f t="shared" si="54"/>
        <v>2330.2</v>
      </c>
      <c r="K400" s="137">
        <f t="shared" si="51"/>
        <v>100</v>
      </c>
      <c r="L400" s="137">
        <f t="shared" si="52"/>
        <v>0</v>
      </c>
    </row>
    <row r="401" spans="2:12" ht="25.5">
      <c r="B401" s="40" t="s">
        <v>473</v>
      </c>
      <c r="C401" s="138"/>
      <c r="D401" s="49" t="s">
        <v>394</v>
      </c>
      <c r="E401" s="49" t="s">
        <v>395</v>
      </c>
      <c r="F401" s="51" t="s">
        <v>481</v>
      </c>
      <c r="G401" s="49" t="s">
        <v>474</v>
      </c>
      <c r="H401" s="49"/>
      <c r="I401" s="137">
        <f t="shared" si="54"/>
        <v>2330.2</v>
      </c>
      <c r="J401" s="137">
        <f t="shared" si="54"/>
        <v>2330.2</v>
      </c>
      <c r="K401" s="137">
        <f t="shared" si="51"/>
        <v>100</v>
      </c>
      <c r="L401" s="137">
        <f t="shared" si="52"/>
        <v>0</v>
      </c>
    </row>
    <row r="402" spans="2:12" ht="25.5">
      <c r="B402" s="40" t="s">
        <v>157</v>
      </c>
      <c r="C402" s="138"/>
      <c r="D402" s="49" t="s">
        <v>394</v>
      </c>
      <c r="E402" s="49" t="s">
        <v>395</v>
      </c>
      <c r="F402" s="51" t="s">
        <v>481</v>
      </c>
      <c r="G402" s="49" t="s">
        <v>156</v>
      </c>
      <c r="H402" s="49"/>
      <c r="I402" s="137">
        <f t="shared" si="54"/>
        <v>2330.2</v>
      </c>
      <c r="J402" s="137">
        <f t="shared" si="54"/>
        <v>2330.2</v>
      </c>
      <c r="K402" s="137">
        <f t="shared" si="51"/>
        <v>100</v>
      </c>
      <c r="L402" s="137">
        <f t="shared" si="52"/>
        <v>0</v>
      </c>
    </row>
    <row r="403" spans="2:12" ht="12.75">
      <c r="B403" s="40" t="s">
        <v>409</v>
      </c>
      <c r="C403" s="51"/>
      <c r="D403" s="49" t="s">
        <v>394</v>
      </c>
      <c r="E403" s="49" t="s">
        <v>395</v>
      </c>
      <c r="F403" s="51" t="s">
        <v>481</v>
      </c>
      <c r="G403" s="49" t="s">
        <v>156</v>
      </c>
      <c r="H403" s="49">
        <v>3</v>
      </c>
      <c r="I403" s="137">
        <v>2330.2</v>
      </c>
      <c r="J403" s="137">
        <v>2330.2</v>
      </c>
      <c r="K403" s="137">
        <f t="shared" si="51"/>
        <v>100</v>
      </c>
      <c r="L403" s="137">
        <f t="shared" si="52"/>
        <v>0</v>
      </c>
    </row>
    <row r="404" spans="2:12" ht="25.5">
      <c r="B404" s="40" t="s">
        <v>479</v>
      </c>
      <c r="C404" s="138"/>
      <c r="D404" s="49" t="s">
        <v>394</v>
      </c>
      <c r="E404" s="49" t="s">
        <v>395</v>
      </c>
      <c r="F404" s="51" t="s">
        <v>480</v>
      </c>
      <c r="G404" s="49"/>
      <c r="H404" s="49"/>
      <c r="I404" s="137">
        <f aca="true" t="shared" si="55" ref="I404:J406">I405</f>
        <v>3638.5</v>
      </c>
      <c r="J404" s="137">
        <f t="shared" si="55"/>
        <v>3638.5</v>
      </c>
      <c r="K404" s="137">
        <f t="shared" si="51"/>
        <v>100</v>
      </c>
      <c r="L404" s="137">
        <f t="shared" si="52"/>
        <v>0</v>
      </c>
    </row>
    <row r="405" spans="2:12" ht="25.5">
      <c r="B405" s="40" t="s">
        <v>473</v>
      </c>
      <c r="C405" s="138"/>
      <c r="D405" s="49" t="s">
        <v>394</v>
      </c>
      <c r="E405" s="49" t="s">
        <v>395</v>
      </c>
      <c r="F405" s="51" t="s">
        <v>480</v>
      </c>
      <c r="G405" s="49" t="s">
        <v>474</v>
      </c>
      <c r="H405" s="49"/>
      <c r="I405" s="137">
        <f t="shared" si="55"/>
        <v>3638.5</v>
      </c>
      <c r="J405" s="137">
        <f t="shared" si="55"/>
        <v>3638.5</v>
      </c>
      <c r="K405" s="137">
        <f t="shared" si="51"/>
        <v>100</v>
      </c>
      <c r="L405" s="137">
        <f t="shared" si="52"/>
        <v>0</v>
      </c>
    </row>
    <row r="406" spans="2:12" ht="25.5">
      <c r="B406" s="40" t="s">
        <v>157</v>
      </c>
      <c r="C406" s="138"/>
      <c r="D406" s="49" t="s">
        <v>394</v>
      </c>
      <c r="E406" s="49" t="s">
        <v>395</v>
      </c>
      <c r="F406" s="51" t="s">
        <v>480</v>
      </c>
      <c r="G406" s="49" t="s">
        <v>156</v>
      </c>
      <c r="H406" s="49"/>
      <c r="I406" s="137">
        <f t="shared" si="55"/>
        <v>3638.5</v>
      </c>
      <c r="J406" s="137">
        <f t="shared" si="55"/>
        <v>3638.5</v>
      </c>
      <c r="K406" s="137">
        <f t="shared" si="51"/>
        <v>100</v>
      </c>
      <c r="L406" s="137">
        <f t="shared" si="52"/>
        <v>0</v>
      </c>
    </row>
    <row r="407" spans="2:12" ht="12.75">
      <c r="B407" s="40" t="s">
        <v>421</v>
      </c>
      <c r="C407" s="51"/>
      <c r="D407" s="49" t="s">
        <v>394</v>
      </c>
      <c r="E407" s="49" t="s">
        <v>395</v>
      </c>
      <c r="F407" s="51" t="s">
        <v>480</v>
      </c>
      <c r="G407" s="49" t="s">
        <v>156</v>
      </c>
      <c r="H407" s="49">
        <v>2</v>
      </c>
      <c r="I407" s="137">
        <v>3638.5</v>
      </c>
      <c r="J407" s="137">
        <v>3638.5</v>
      </c>
      <c r="K407" s="137">
        <f t="shared" si="51"/>
        <v>100</v>
      </c>
      <c r="L407" s="137">
        <f t="shared" si="52"/>
        <v>0</v>
      </c>
    </row>
    <row r="408" spans="2:12" ht="25.5">
      <c r="B408" s="40" t="s">
        <v>345</v>
      </c>
      <c r="C408" s="51"/>
      <c r="D408" s="49" t="s">
        <v>394</v>
      </c>
      <c r="E408" s="49" t="s">
        <v>395</v>
      </c>
      <c r="F408" s="68" t="s">
        <v>346</v>
      </c>
      <c r="G408" s="52"/>
      <c r="H408" s="49"/>
      <c r="I408" s="137">
        <f>I409</f>
        <v>17946.4</v>
      </c>
      <c r="J408" s="137">
        <f>J409</f>
        <v>12089.2</v>
      </c>
      <c r="K408" s="137">
        <f t="shared" si="51"/>
        <v>67.36281371194222</v>
      </c>
      <c r="L408" s="137">
        <f t="shared" si="52"/>
        <v>5857.200000000001</v>
      </c>
    </row>
    <row r="409" spans="2:12" ht="38.25">
      <c r="B409" s="67" t="s">
        <v>352</v>
      </c>
      <c r="C409" s="43"/>
      <c r="D409" s="49" t="s">
        <v>394</v>
      </c>
      <c r="E409" s="49" t="s">
        <v>395</v>
      </c>
      <c r="F409" s="68" t="s">
        <v>353</v>
      </c>
      <c r="G409" s="52"/>
      <c r="H409" s="49"/>
      <c r="I409" s="137">
        <f>I410+I414</f>
        <v>17946.4</v>
      </c>
      <c r="J409" s="137">
        <f>J410+J414</f>
        <v>12089.2</v>
      </c>
      <c r="K409" s="137">
        <f t="shared" si="51"/>
        <v>67.36281371194222</v>
      </c>
      <c r="L409" s="137">
        <f t="shared" si="52"/>
        <v>5857.200000000001</v>
      </c>
    </row>
    <row r="410" spans="2:12" ht="102">
      <c r="B410" s="67" t="s">
        <v>13</v>
      </c>
      <c r="C410" s="68"/>
      <c r="D410" s="49" t="s">
        <v>394</v>
      </c>
      <c r="E410" s="49" t="s">
        <v>395</v>
      </c>
      <c r="F410" s="68" t="s">
        <v>354</v>
      </c>
      <c r="G410" s="68"/>
      <c r="H410" s="49"/>
      <c r="I410" s="137">
        <f aca="true" t="shared" si="56" ref="I410:J412">I411</f>
        <v>8429.5</v>
      </c>
      <c r="J410" s="137">
        <f t="shared" si="56"/>
        <v>5837.1</v>
      </c>
      <c r="K410" s="137">
        <f t="shared" si="51"/>
        <v>69.24610000593155</v>
      </c>
      <c r="L410" s="137">
        <f t="shared" si="52"/>
        <v>2592.3999999999996</v>
      </c>
    </row>
    <row r="411" spans="2:12" ht="25.5">
      <c r="B411" s="40" t="s">
        <v>473</v>
      </c>
      <c r="C411" s="68"/>
      <c r="D411" s="49" t="s">
        <v>394</v>
      </c>
      <c r="E411" s="49" t="s">
        <v>395</v>
      </c>
      <c r="F411" s="68" t="s">
        <v>354</v>
      </c>
      <c r="G411" s="68" t="s">
        <v>474</v>
      </c>
      <c r="H411" s="49"/>
      <c r="I411" s="137">
        <f t="shared" si="56"/>
        <v>8429.5</v>
      </c>
      <c r="J411" s="137">
        <f t="shared" si="56"/>
        <v>5837.1</v>
      </c>
      <c r="K411" s="137">
        <f t="shared" si="51"/>
        <v>69.24610000593155</v>
      </c>
      <c r="L411" s="137">
        <f t="shared" si="52"/>
        <v>2592.3999999999996</v>
      </c>
    </row>
    <row r="412" spans="2:12" ht="38.25">
      <c r="B412" s="67" t="s">
        <v>355</v>
      </c>
      <c r="C412" s="68"/>
      <c r="D412" s="49" t="s">
        <v>394</v>
      </c>
      <c r="E412" s="49" t="s">
        <v>395</v>
      </c>
      <c r="F412" s="68" t="s">
        <v>354</v>
      </c>
      <c r="G412" s="68" t="s">
        <v>156</v>
      </c>
      <c r="H412" s="49"/>
      <c r="I412" s="137">
        <f t="shared" si="56"/>
        <v>8429.5</v>
      </c>
      <c r="J412" s="137">
        <f t="shared" si="56"/>
        <v>5837.1</v>
      </c>
      <c r="K412" s="137">
        <f t="shared" si="51"/>
        <v>69.24610000593155</v>
      </c>
      <c r="L412" s="137">
        <f t="shared" si="52"/>
        <v>2592.3999999999996</v>
      </c>
    </row>
    <row r="413" spans="2:12" ht="12.75">
      <c r="B413" s="40" t="s">
        <v>409</v>
      </c>
      <c r="C413" s="51"/>
      <c r="D413" s="49" t="s">
        <v>394</v>
      </c>
      <c r="E413" s="49" t="s">
        <v>395</v>
      </c>
      <c r="F413" s="68" t="s">
        <v>354</v>
      </c>
      <c r="G413" s="68" t="s">
        <v>156</v>
      </c>
      <c r="H413" s="49" t="s">
        <v>311</v>
      </c>
      <c r="I413" s="137">
        <v>8429.5</v>
      </c>
      <c r="J413" s="137">
        <v>5837.1</v>
      </c>
      <c r="K413" s="137">
        <f t="shared" si="51"/>
        <v>69.24610000593155</v>
      </c>
      <c r="L413" s="137">
        <f t="shared" si="52"/>
        <v>2592.3999999999996</v>
      </c>
    </row>
    <row r="414" spans="2:12" ht="38.25">
      <c r="B414" s="67" t="s">
        <v>614</v>
      </c>
      <c r="C414" s="68"/>
      <c r="D414" s="68" t="s">
        <v>394</v>
      </c>
      <c r="E414" s="68" t="s">
        <v>395</v>
      </c>
      <c r="F414" s="68" t="s">
        <v>615</v>
      </c>
      <c r="G414" s="68"/>
      <c r="H414" s="49"/>
      <c r="I414" s="137">
        <f>I415</f>
        <v>9516.9</v>
      </c>
      <c r="J414" s="137">
        <f>J415</f>
        <v>6252.1</v>
      </c>
      <c r="K414" s="137">
        <f t="shared" si="51"/>
        <v>65.69471151320283</v>
      </c>
      <c r="L414" s="137">
        <f t="shared" si="52"/>
        <v>3264.7999999999993</v>
      </c>
    </row>
    <row r="415" spans="2:12" ht="25.5">
      <c r="B415" s="40" t="s">
        <v>473</v>
      </c>
      <c r="C415" s="68"/>
      <c r="D415" s="68" t="s">
        <v>394</v>
      </c>
      <c r="E415" s="68" t="s">
        <v>395</v>
      </c>
      <c r="F415" s="68" t="s">
        <v>615</v>
      </c>
      <c r="G415" s="68" t="s">
        <v>474</v>
      </c>
      <c r="H415" s="49"/>
      <c r="I415" s="137">
        <f>I416+I418</f>
        <v>9516.9</v>
      </c>
      <c r="J415" s="137">
        <f>J416+J418</f>
        <v>6252.1</v>
      </c>
      <c r="K415" s="137">
        <f t="shared" si="51"/>
        <v>65.69471151320283</v>
      </c>
      <c r="L415" s="137">
        <f t="shared" si="52"/>
        <v>3264.7999999999993</v>
      </c>
    </row>
    <row r="416" spans="2:12" ht="38.25">
      <c r="B416" s="67" t="s">
        <v>355</v>
      </c>
      <c r="C416" s="68"/>
      <c r="D416" s="68" t="s">
        <v>394</v>
      </c>
      <c r="E416" s="68" t="s">
        <v>395</v>
      </c>
      <c r="F416" s="68" t="s">
        <v>615</v>
      </c>
      <c r="G416" s="68" t="s">
        <v>156</v>
      </c>
      <c r="H416" s="49"/>
      <c r="I416" s="137">
        <f>I417</f>
        <v>9157.9</v>
      </c>
      <c r="J416" s="137">
        <f>J417</f>
        <v>6252.1</v>
      </c>
      <c r="K416" s="137">
        <f t="shared" si="51"/>
        <v>68.2700182356217</v>
      </c>
      <c r="L416" s="137">
        <f t="shared" si="52"/>
        <v>2905.7999999999993</v>
      </c>
    </row>
    <row r="417" spans="2:12" ht="12.75">
      <c r="B417" s="40" t="s">
        <v>421</v>
      </c>
      <c r="C417" s="51"/>
      <c r="D417" s="68" t="s">
        <v>394</v>
      </c>
      <c r="E417" s="68" t="s">
        <v>395</v>
      </c>
      <c r="F417" s="68" t="s">
        <v>615</v>
      </c>
      <c r="G417" s="68" t="s">
        <v>156</v>
      </c>
      <c r="H417" s="49" t="s">
        <v>414</v>
      </c>
      <c r="I417" s="137">
        <v>9157.9</v>
      </c>
      <c r="J417" s="137">
        <v>6252.1</v>
      </c>
      <c r="K417" s="137">
        <f t="shared" si="51"/>
        <v>68.2700182356217</v>
      </c>
      <c r="L417" s="137">
        <f t="shared" si="52"/>
        <v>2905.7999999999993</v>
      </c>
    </row>
    <row r="418" spans="2:12" ht="12.75">
      <c r="B418" s="40" t="s">
        <v>570</v>
      </c>
      <c r="C418" s="51"/>
      <c r="D418" s="68" t="s">
        <v>394</v>
      </c>
      <c r="E418" s="68" t="s">
        <v>395</v>
      </c>
      <c r="F418" s="68" t="s">
        <v>615</v>
      </c>
      <c r="G418" s="68" t="s">
        <v>571</v>
      </c>
      <c r="H418" s="49"/>
      <c r="I418" s="137">
        <f>I419</f>
        <v>359</v>
      </c>
      <c r="J418" s="137">
        <f>J419</f>
        <v>0</v>
      </c>
      <c r="K418" s="137">
        <f t="shared" si="51"/>
        <v>0</v>
      </c>
      <c r="L418" s="137">
        <f t="shared" si="52"/>
        <v>359</v>
      </c>
    </row>
    <row r="419" spans="2:12" ht="12.75">
      <c r="B419" s="40" t="s">
        <v>421</v>
      </c>
      <c r="C419" s="51"/>
      <c r="D419" s="68" t="s">
        <v>394</v>
      </c>
      <c r="E419" s="68" t="s">
        <v>395</v>
      </c>
      <c r="F419" s="68" t="s">
        <v>615</v>
      </c>
      <c r="G419" s="68" t="s">
        <v>571</v>
      </c>
      <c r="H419" s="49" t="s">
        <v>414</v>
      </c>
      <c r="I419" s="137">
        <v>359</v>
      </c>
      <c r="J419" s="137">
        <v>0</v>
      </c>
      <c r="K419" s="137">
        <f t="shared" si="51"/>
        <v>0</v>
      </c>
      <c r="L419" s="137">
        <f t="shared" si="52"/>
        <v>359</v>
      </c>
    </row>
    <row r="420" spans="2:12" ht="12.75">
      <c r="B420" s="40" t="s">
        <v>207</v>
      </c>
      <c r="C420" s="138"/>
      <c r="D420" s="49" t="s">
        <v>394</v>
      </c>
      <c r="E420" s="49" t="s">
        <v>396</v>
      </c>
      <c r="F420" s="49"/>
      <c r="G420" s="49"/>
      <c r="H420" s="49"/>
      <c r="I420" s="137">
        <f>I421+I460+I466</f>
        <v>92136</v>
      </c>
      <c r="J420" s="137">
        <f>J421+J460+J466</f>
        <v>71365.7</v>
      </c>
      <c r="K420" s="137">
        <f t="shared" si="51"/>
        <v>77.45691152209776</v>
      </c>
      <c r="L420" s="137">
        <f t="shared" si="52"/>
        <v>20770.300000000003</v>
      </c>
    </row>
    <row r="421" spans="2:12" ht="12.75">
      <c r="B421" s="50" t="s">
        <v>422</v>
      </c>
      <c r="C421" s="66"/>
      <c r="D421" s="49" t="s">
        <v>394</v>
      </c>
      <c r="E421" s="49" t="s">
        <v>396</v>
      </c>
      <c r="F421" s="51" t="s">
        <v>423</v>
      </c>
      <c r="G421" s="49"/>
      <c r="H421" s="49"/>
      <c r="I421" s="137">
        <f>I422+I426+I430+I434+I438+I446+I452+I442+I456</f>
        <v>25699.2</v>
      </c>
      <c r="J421" s="137">
        <f>J422+J426+J430+J434+J438+J446+J452+J442+J456</f>
        <v>24933.100000000002</v>
      </c>
      <c r="K421" s="137">
        <f t="shared" si="51"/>
        <v>97.01897335325613</v>
      </c>
      <c r="L421" s="137">
        <f t="shared" si="52"/>
        <v>766.0999999999985</v>
      </c>
    </row>
    <row r="422" spans="2:12" ht="38.25">
      <c r="B422" s="40" t="s">
        <v>616</v>
      </c>
      <c r="C422" s="51"/>
      <c r="D422" s="49" t="s">
        <v>394</v>
      </c>
      <c r="E422" s="49" t="s">
        <v>396</v>
      </c>
      <c r="F422" s="51" t="s">
        <v>613</v>
      </c>
      <c r="G422" s="49"/>
      <c r="H422" s="49"/>
      <c r="I422" s="137">
        <f aca="true" t="shared" si="57" ref="I422:J424">I423</f>
        <v>880</v>
      </c>
      <c r="J422" s="137">
        <f t="shared" si="57"/>
        <v>393.8</v>
      </c>
      <c r="K422" s="137">
        <f t="shared" si="51"/>
        <v>44.75</v>
      </c>
      <c r="L422" s="137">
        <f t="shared" si="52"/>
        <v>486.2</v>
      </c>
    </row>
    <row r="423" spans="2:12" ht="25.5">
      <c r="B423" s="40" t="s">
        <v>473</v>
      </c>
      <c r="C423" s="51"/>
      <c r="D423" s="49" t="s">
        <v>394</v>
      </c>
      <c r="E423" s="49" t="s">
        <v>396</v>
      </c>
      <c r="F423" s="51" t="s">
        <v>613</v>
      </c>
      <c r="G423" s="49" t="s">
        <v>474</v>
      </c>
      <c r="H423" s="49"/>
      <c r="I423" s="137">
        <f t="shared" si="57"/>
        <v>880</v>
      </c>
      <c r="J423" s="137">
        <f t="shared" si="57"/>
        <v>393.8</v>
      </c>
      <c r="K423" s="137">
        <f t="shared" si="51"/>
        <v>44.75</v>
      </c>
      <c r="L423" s="137">
        <f t="shared" si="52"/>
        <v>486.2</v>
      </c>
    </row>
    <row r="424" spans="2:12" ht="12.75">
      <c r="B424" s="40" t="s">
        <v>570</v>
      </c>
      <c r="C424" s="51"/>
      <c r="D424" s="49" t="s">
        <v>394</v>
      </c>
      <c r="E424" s="49" t="s">
        <v>396</v>
      </c>
      <c r="F424" s="51" t="s">
        <v>613</v>
      </c>
      <c r="G424" s="49" t="s">
        <v>571</v>
      </c>
      <c r="H424" s="49"/>
      <c r="I424" s="137">
        <f t="shared" si="57"/>
        <v>880</v>
      </c>
      <c r="J424" s="137">
        <f t="shared" si="57"/>
        <v>393.8</v>
      </c>
      <c r="K424" s="137">
        <f t="shared" si="51"/>
        <v>44.75</v>
      </c>
      <c r="L424" s="137">
        <f t="shared" si="52"/>
        <v>486.2</v>
      </c>
    </row>
    <row r="425" spans="2:12" ht="12.75">
      <c r="B425" s="50" t="s">
        <v>410</v>
      </c>
      <c r="C425" s="51"/>
      <c r="D425" s="49" t="s">
        <v>394</v>
      </c>
      <c r="E425" s="49" t="s">
        <v>396</v>
      </c>
      <c r="F425" s="51" t="s">
        <v>613</v>
      </c>
      <c r="G425" s="49" t="s">
        <v>571</v>
      </c>
      <c r="H425" s="49" t="s">
        <v>417</v>
      </c>
      <c r="I425" s="137">
        <v>880</v>
      </c>
      <c r="J425" s="137">
        <v>393.8</v>
      </c>
      <c r="K425" s="137">
        <f t="shared" si="51"/>
        <v>44.75</v>
      </c>
      <c r="L425" s="137">
        <f t="shared" si="52"/>
        <v>486.2</v>
      </c>
    </row>
    <row r="426" spans="2:12" ht="25.5">
      <c r="B426" s="50" t="s">
        <v>582</v>
      </c>
      <c r="C426" s="51"/>
      <c r="D426" s="49" t="s">
        <v>394</v>
      </c>
      <c r="E426" s="49" t="s">
        <v>396</v>
      </c>
      <c r="F426" s="51" t="s">
        <v>485</v>
      </c>
      <c r="G426" s="51"/>
      <c r="H426" s="48"/>
      <c r="I426" s="137">
        <f aca="true" t="shared" si="58" ref="I426:J428">I427</f>
        <v>465.6</v>
      </c>
      <c r="J426" s="137">
        <f t="shared" si="58"/>
        <v>465.6</v>
      </c>
      <c r="K426" s="137">
        <f t="shared" si="51"/>
        <v>100</v>
      </c>
      <c r="L426" s="137">
        <f t="shared" si="52"/>
        <v>0</v>
      </c>
    </row>
    <row r="427" spans="2:12" ht="25.5">
      <c r="B427" s="40" t="s">
        <v>473</v>
      </c>
      <c r="C427" s="138"/>
      <c r="D427" s="49" t="s">
        <v>394</v>
      </c>
      <c r="E427" s="49" t="s">
        <v>396</v>
      </c>
      <c r="F427" s="51" t="s">
        <v>485</v>
      </c>
      <c r="G427" s="49" t="s">
        <v>474</v>
      </c>
      <c r="H427" s="49"/>
      <c r="I427" s="137">
        <f t="shared" si="58"/>
        <v>465.6</v>
      </c>
      <c r="J427" s="137">
        <f t="shared" si="58"/>
        <v>465.6</v>
      </c>
      <c r="K427" s="137">
        <f t="shared" si="51"/>
        <v>100</v>
      </c>
      <c r="L427" s="137">
        <f t="shared" si="52"/>
        <v>0</v>
      </c>
    </row>
    <row r="428" spans="2:12" ht="25.5">
      <c r="B428" s="40" t="s">
        <v>157</v>
      </c>
      <c r="C428" s="138"/>
      <c r="D428" s="49" t="s">
        <v>394</v>
      </c>
      <c r="E428" s="49" t="s">
        <v>396</v>
      </c>
      <c r="F428" s="51" t="s">
        <v>485</v>
      </c>
      <c r="G428" s="49" t="s">
        <v>156</v>
      </c>
      <c r="H428" s="49"/>
      <c r="I428" s="137">
        <f t="shared" si="58"/>
        <v>465.6</v>
      </c>
      <c r="J428" s="137">
        <f t="shared" si="58"/>
        <v>465.6</v>
      </c>
      <c r="K428" s="137">
        <f t="shared" si="51"/>
        <v>100</v>
      </c>
      <c r="L428" s="137">
        <f t="shared" si="52"/>
        <v>0</v>
      </c>
    </row>
    <row r="429" spans="2:12" ht="12.75">
      <c r="B429" s="40" t="s">
        <v>409</v>
      </c>
      <c r="C429" s="51"/>
      <c r="D429" s="49" t="s">
        <v>394</v>
      </c>
      <c r="E429" s="49" t="s">
        <v>396</v>
      </c>
      <c r="F429" s="51" t="s">
        <v>485</v>
      </c>
      <c r="G429" s="49" t="s">
        <v>156</v>
      </c>
      <c r="H429" s="49">
        <v>3</v>
      </c>
      <c r="I429" s="137">
        <v>465.6</v>
      </c>
      <c r="J429" s="137">
        <v>465.6</v>
      </c>
      <c r="K429" s="137">
        <f t="shared" si="51"/>
        <v>100</v>
      </c>
      <c r="L429" s="137">
        <f t="shared" si="52"/>
        <v>0</v>
      </c>
    </row>
    <row r="430" spans="2:12" ht="76.5">
      <c r="B430" s="50" t="s">
        <v>603</v>
      </c>
      <c r="C430" s="51"/>
      <c r="D430" s="49" t="s">
        <v>394</v>
      </c>
      <c r="E430" s="49" t="s">
        <v>396</v>
      </c>
      <c r="F430" s="51" t="s">
        <v>481</v>
      </c>
      <c r="G430" s="52"/>
      <c r="H430" s="49"/>
      <c r="I430" s="137">
        <f aca="true" t="shared" si="59" ref="I430:J432">I431</f>
        <v>14343.6</v>
      </c>
      <c r="J430" s="137">
        <f t="shared" si="59"/>
        <v>14343.6</v>
      </c>
      <c r="K430" s="137">
        <f t="shared" si="51"/>
        <v>100</v>
      </c>
      <c r="L430" s="137">
        <f t="shared" si="52"/>
        <v>0</v>
      </c>
    </row>
    <row r="431" spans="2:12" ht="25.5">
      <c r="B431" s="40" t="s">
        <v>473</v>
      </c>
      <c r="C431" s="138"/>
      <c r="D431" s="49" t="s">
        <v>394</v>
      </c>
      <c r="E431" s="49" t="s">
        <v>396</v>
      </c>
      <c r="F431" s="51" t="s">
        <v>481</v>
      </c>
      <c r="G431" s="49" t="s">
        <v>474</v>
      </c>
      <c r="H431" s="49"/>
      <c r="I431" s="137">
        <f t="shared" si="59"/>
        <v>14343.6</v>
      </c>
      <c r="J431" s="137">
        <f t="shared" si="59"/>
        <v>14343.6</v>
      </c>
      <c r="K431" s="137">
        <f t="shared" si="51"/>
        <v>100</v>
      </c>
      <c r="L431" s="137">
        <f t="shared" si="52"/>
        <v>0</v>
      </c>
    </row>
    <row r="432" spans="2:12" ht="25.5">
      <c r="B432" s="40" t="s">
        <v>157</v>
      </c>
      <c r="C432" s="138"/>
      <c r="D432" s="49" t="s">
        <v>394</v>
      </c>
      <c r="E432" s="49" t="s">
        <v>396</v>
      </c>
      <c r="F432" s="51" t="s">
        <v>481</v>
      </c>
      <c r="G432" s="49" t="s">
        <v>156</v>
      </c>
      <c r="H432" s="49"/>
      <c r="I432" s="137">
        <f t="shared" si="59"/>
        <v>14343.6</v>
      </c>
      <c r="J432" s="137">
        <f t="shared" si="59"/>
        <v>14343.6</v>
      </c>
      <c r="K432" s="137">
        <f t="shared" si="51"/>
        <v>100</v>
      </c>
      <c r="L432" s="137">
        <f t="shared" si="52"/>
        <v>0</v>
      </c>
    </row>
    <row r="433" spans="2:12" ht="12.75">
      <c r="B433" s="40" t="s">
        <v>409</v>
      </c>
      <c r="C433" s="51"/>
      <c r="D433" s="49" t="s">
        <v>394</v>
      </c>
      <c r="E433" s="49" t="s">
        <v>396</v>
      </c>
      <c r="F433" s="51" t="s">
        <v>481</v>
      </c>
      <c r="G433" s="49" t="s">
        <v>156</v>
      </c>
      <c r="H433" s="49">
        <v>3</v>
      </c>
      <c r="I433" s="137">
        <v>14343.6</v>
      </c>
      <c r="J433" s="137">
        <v>14343.6</v>
      </c>
      <c r="K433" s="137">
        <f t="shared" si="51"/>
        <v>100</v>
      </c>
      <c r="L433" s="137">
        <f t="shared" si="52"/>
        <v>0</v>
      </c>
    </row>
    <row r="434" spans="2:12" ht="38.25">
      <c r="B434" s="50" t="s">
        <v>601</v>
      </c>
      <c r="C434" s="51"/>
      <c r="D434" s="49" t="s">
        <v>394</v>
      </c>
      <c r="E434" s="49" t="s">
        <v>396</v>
      </c>
      <c r="F434" s="51" t="s">
        <v>484</v>
      </c>
      <c r="G434" s="48"/>
      <c r="H434" s="48"/>
      <c r="I434" s="137">
        <f aca="true" t="shared" si="60" ref="I434:J436">I435</f>
        <v>1158.6</v>
      </c>
      <c r="J434" s="137">
        <f t="shared" si="60"/>
        <v>1158.6</v>
      </c>
      <c r="K434" s="137">
        <f t="shared" si="51"/>
        <v>100</v>
      </c>
      <c r="L434" s="137">
        <f t="shared" si="52"/>
        <v>0</v>
      </c>
    </row>
    <row r="435" spans="2:12" ht="25.5">
      <c r="B435" s="40" t="s">
        <v>473</v>
      </c>
      <c r="C435" s="138"/>
      <c r="D435" s="49" t="s">
        <v>394</v>
      </c>
      <c r="E435" s="49" t="s">
        <v>396</v>
      </c>
      <c r="F435" s="51" t="s">
        <v>484</v>
      </c>
      <c r="G435" s="49" t="s">
        <v>474</v>
      </c>
      <c r="H435" s="49"/>
      <c r="I435" s="137">
        <f t="shared" si="60"/>
        <v>1158.6</v>
      </c>
      <c r="J435" s="137">
        <f t="shared" si="60"/>
        <v>1158.6</v>
      </c>
      <c r="K435" s="137">
        <f t="shared" si="51"/>
        <v>100</v>
      </c>
      <c r="L435" s="137">
        <f t="shared" si="52"/>
        <v>0</v>
      </c>
    </row>
    <row r="436" spans="2:12" ht="25.5">
      <c r="B436" s="40" t="s">
        <v>157</v>
      </c>
      <c r="C436" s="138"/>
      <c r="D436" s="49" t="s">
        <v>394</v>
      </c>
      <c r="E436" s="49" t="s">
        <v>396</v>
      </c>
      <c r="F436" s="51" t="s">
        <v>484</v>
      </c>
      <c r="G436" s="49" t="s">
        <v>156</v>
      </c>
      <c r="H436" s="49"/>
      <c r="I436" s="137">
        <f t="shared" si="60"/>
        <v>1158.6</v>
      </c>
      <c r="J436" s="137">
        <f t="shared" si="60"/>
        <v>1158.6</v>
      </c>
      <c r="K436" s="137">
        <f t="shared" si="51"/>
        <v>100</v>
      </c>
      <c r="L436" s="137">
        <f t="shared" si="52"/>
        <v>0</v>
      </c>
    </row>
    <row r="437" spans="2:12" ht="12.75">
      <c r="B437" s="40" t="s">
        <v>409</v>
      </c>
      <c r="C437" s="51"/>
      <c r="D437" s="49" t="s">
        <v>394</v>
      </c>
      <c r="E437" s="49" t="s">
        <v>396</v>
      </c>
      <c r="F437" s="51" t="s">
        <v>484</v>
      </c>
      <c r="G437" s="49" t="s">
        <v>156</v>
      </c>
      <c r="H437" s="49">
        <v>3</v>
      </c>
      <c r="I437" s="137">
        <v>1158.6</v>
      </c>
      <c r="J437" s="137">
        <v>1158.6</v>
      </c>
      <c r="K437" s="137">
        <f t="shared" si="51"/>
        <v>100</v>
      </c>
      <c r="L437" s="137">
        <f t="shared" si="52"/>
        <v>0</v>
      </c>
    </row>
    <row r="438" spans="2:12" ht="38.25">
      <c r="B438" s="50" t="s">
        <v>453</v>
      </c>
      <c r="C438" s="66"/>
      <c r="D438" s="49" t="s">
        <v>394</v>
      </c>
      <c r="E438" s="49" t="s">
        <v>396</v>
      </c>
      <c r="F438" s="49" t="s">
        <v>452</v>
      </c>
      <c r="G438" s="48"/>
      <c r="H438" s="48"/>
      <c r="I438" s="137">
        <f aca="true" t="shared" si="61" ref="I438:J440">I439</f>
        <v>447.1</v>
      </c>
      <c r="J438" s="137">
        <f t="shared" si="61"/>
        <v>447.1</v>
      </c>
      <c r="K438" s="137">
        <f t="shared" si="51"/>
        <v>100</v>
      </c>
      <c r="L438" s="137">
        <f t="shared" si="52"/>
        <v>0</v>
      </c>
    </row>
    <row r="439" spans="2:12" ht="25.5">
      <c r="B439" s="40" t="s">
        <v>473</v>
      </c>
      <c r="C439" s="66"/>
      <c r="D439" s="49" t="s">
        <v>394</v>
      </c>
      <c r="E439" s="49" t="s">
        <v>396</v>
      </c>
      <c r="F439" s="49" t="s">
        <v>452</v>
      </c>
      <c r="G439" s="49" t="s">
        <v>474</v>
      </c>
      <c r="H439" s="48"/>
      <c r="I439" s="137">
        <f t="shared" si="61"/>
        <v>447.1</v>
      </c>
      <c r="J439" s="137">
        <f t="shared" si="61"/>
        <v>447.1</v>
      </c>
      <c r="K439" s="137">
        <f t="shared" si="51"/>
        <v>100</v>
      </c>
      <c r="L439" s="137">
        <f t="shared" si="52"/>
        <v>0</v>
      </c>
    </row>
    <row r="440" spans="2:12" ht="12.75">
      <c r="B440" s="40" t="s">
        <v>570</v>
      </c>
      <c r="C440" s="66"/>
      <c r="D440" s="49" t="s">
        <v>394</v>
      </c>
      <c r="E440" s="49" t="s">
        <v>396</v>
      </c>
      <c r="F440" s="49" t="s">
        <v>452</v>
      </c>
      <c r="G440" s="49" t="s">
        <v>571</v>
      </c>
      <c r="H440" s="49"/>
      <c r="I440" s="137">
        <f t="shared" si="61"/>
        <v>447.1</v>
      </c>
      <c r="J440" s="137">
        <f t="shared" si="61"/>
        <v>447.1</v>
      </c>
      <c r="K440" s="137">
        <f t="shared" si="51"/>
        <v>100</v>
      </c>
      <c r="L440" s="137">
        <f t="shared" si="52"/>
        <v>0</v>
      </c>
    </row>
    <row r="441" spans="2:12" ht="12.75">
      <c r="B441" s="40" t="s">
        <v>409</v>
      </c>
      <c r="C441" s="66"/>
      <c r="D441" s="49" t="s">
        <v>394</v>
      </c>
      <c r="E441" s="49" t="s">
        <v>396</v>
      </c>
      <c r="F441" s="49" t="s">
        <v>452</v>
      </c>
      <c r="G441" s="49" t="s">
        <v>571</v>
      </c>
      <c r="H441" s="49" t="s">
        <v>311</v>
      </c>
      <c r="I441" s="137">
        <v>447.1</v>
      </c>
      <c r="J441" s="137">
        <v>447.1</v>
      </c>
      <c r="K441" s="137">
        <f t="shared" si="51"/>
        <v>100</v>
      </c>
      <c r="L441" s="137">
        <f t="shared" si="52"/>
        <v>0</v>
      </c>
    </row>
    <row r="442" spans="2:12" ht="38.25">
      <c r="B442" s="40" t="s">
        <v>14</v>
      </c>
      <c r="C442" s="51"/>
      <c r="D442" s="49" t="s">
        <v>394</v>
      </c>
      <c r="E442" s="49" t="s">
        <v>396</v>
      </c>
      <c r="F442" s="51" t="s">
        <v>617</v>
      </c>
      <c r="G442" s="49"/>
      <c r="H442" s="49"/>
      <c r="I442" s="137">
        <f aca="true" t="shared" si="62" ref="I442:J444">I443</f>
        <v>640</v>
      </c>
      <c r="J442" s="137">
        <f t="shared" si="62"/>
        <v>360.1</v>
      </c>
      <c r="K442" s="137">
        <f>J442/I442*100</f>
        <v>56.26562500000001</v>
      </c>
      <c r="L442" s="137">
        <f>I442-J442</f>
        <v>279.9</v>
      </c>
    </row>
    <row r="443" spans="2:12" ht="25.5">
      <c r="B443" s="40" t="s">
        <v>473</v>
      </c>
      <c r="C443" s="51"/>
      <c r="D443" s="49" t="s">
        <v>394</v>
      </c>
      <c r="E443" s="49" t="s">
        <v>396</v>
      </c>
      <c r="F443" s="51" t="s">
        <v>617</v>
      </c>
      <c r="G443" s="49" t="s">
        <v>474</v>
      </c>
      <c r="H443" s="49"/>
      <c r="I443" s="137">
        <f t="shared" si="62"/>
        <v>640</v>
      </c>
      <c r="J443" s="137">
        <f t="shared" si="62"/>
        <v>360.1</v>
      </c>
      <c r="K443" s="137">
        <f>J443/I443*100</f>
        <v>56.26562500000001</v>
      </c>
      <c r="L443" s="137">
        <f>I443-J443</f>
        <v>279.9</v>
      </c>
    </row>
    <row r="444" spans="2:12" ht="12.75">
      <c r="B444" s="40" t="s">
        <v>570</v>
      </c>
      <c r="C444" s="51"/>
      <c r="D444" s="49" t="s">
        <v>394</v>
      </c>
      <c r="E444" s="49" t="s">
        <v>396</v>
      </c>
      <c r="F444" s="51" t="s">
        <v>617</v>
      </c>
      <c r="G444" s="49" t="s">
        <v>571</v>
      </c>
      <c r="H444" s="49"/>
      <c r="I444" s="137">
        <f t="shared" si="62"/>
        <v>640</v>
      </c>
      <c r="J444" s="137">
        <f t="shared" si="62"/>
        <v>360.1</v>
      </c>
      <c r="K444" s="137">
        <f>J444/I444*100</f>
        <v>56.26562500000001</v>
      </c>
      <c r="L444" s="137">
        <f>I444-J444</f>
        <v>279.9</v>
      </c>
    </row>
    <row r="445" spans="2:12" ht="12.75">
      <c r="B445" s="40" t="s">
        <v>409</v>
      </c>
      <c r="C445" s="51"/>
      <c r="D445" s="49" t="s">
        <v>394</v>
      </c>
      <c r="E445" s="49" t="s">
        <v>396</v>
      </c>
      <c r="F445" s="51" t="s">
        <v>617</v>
      </c>
      <c r="G445" s="49" t="s">
        <v>571</v>
      </c>
      <c r="H445" s="49" t="s">
        <v>311</v>
      </c>
      <c r="I445" s="137">
        <v>640</v>
      </c>
      <c r="J445" s="137">
        <v>360.1</v>
      </c>
      <c r="K445" s="137">
        <f>J445/I445*100</f>
        <v>56.26562500000001</v>
      </c>
      <c r="L445" s="137">
        <f>I445-J445</f>
        <v>279.9</v>
      </c>
    </row>
    <row r="446" spans="2:12" ht="25.5">
      <c r="B446" s="40" t="s">
        <v>583</v>
      </c>
      <c r="C446" s="138"/>
      <c r="D446" s="49" t="s">
        <v>394</v>
      </c>
      <c r="E446" s="49" t="s">
        <v>396</v>
      </c>
      <c r="F446" s="51" t="s">
        <v>486</v>
      </c>
      <c r="G446" s="49"/>
      <c r="H446" s="49"/>
      <c r="I446" s="137">
        <f>I447</f>
        <v>7036.400000000001</v>
      </c>
      <c r="J446" s="137">
        <f>J447</f>
        <v>7036.400000000001</v>
      </c>
      <c r="K446" s="137">
        <f t="shared" si="51"/>
        <v>100</v>
      </c>
      <c r="L446" s="137">
        <f t="shared" si="52"/>
        <v>0</v>
      </c>
    </row>
    <row r="447" spans="2:12" ht="25.5">
      <c r="B447" s="40" t="s">
        <v>473</v>
      </c>
      <c r="C447" s="138"/>
      <c r="D447" s="49" t="s">
        <v>394</v>
      </c>
      <c r="E447" s="49" t="s">
        <v>396</v>
      </c>
      <c r="F447" s="51" t="s">
        <v>486</v>
      </c>
      <c r="G447" s="49" t="s">
        <v>474</v>
      </c>
      <c r="H447" s="49"/>
      <c r="I447" s="137">
        <f>I448+I450</f>
        <v>7036.400000000001</v>
      </c>
      <c r="J447" s="137">
        <f>J448+J450</f>
        <v>7036.400000000001</v>
      </c>
      <c r="K447" s="137">
        <f t="shared" si="51"/>
        <v>100</v>
      </c>
      <c r="L447" s="137">
        <f t="shared" si="52"/>
        <v>0</v>
      </c>
    </row>
    <row r="448" spans="2:12" ht="25.5">
      <c r="B448" s="40" t="s">
        <v>157</v>
      </c>
      <c r="C448" s="138"/>
      <c r="D448" s="49" t="s">
        <v>394</v>
      </c>
      <c r="E448" s="49" t="s">
        <v>396</v>
      </c>
      <c r="F448" s="51" t="s">
        <v>486</v>
      </c>
      <c r="G448" s="49" t="s">
        <v>156</v>
      </c>
      <c r="H448" s="49"/>
      <c r="I448" s="137">
        <f>I449</f>
        <v>6936.1</v>
      </c>
      <c r="J448" s="137">
        <f>J449</f>
        <v>6936.1</v>
      </c>
      <c r="K448" s="137">
        <f t="shared" si="51"/>
        <v>100</v>
      </c>
      <c r="L448" s="137">
        <f t="shared" si="52"/>
        <v>0</v>
      </c>
    </row>
    <row r="449" spans="2:12" ht="12.75">
      <c r="B449" s="40" t="s">
        <v>421</v>
      </c>
      <c r="C449" s="51"/>
      <c r="D449" s="49" t="s">
        <v>394</v>
      </c>
      <c r="E449" s="49" t="s">
        <v>396</v>
      </c>
      <c r="F449" s="51" t="s">
        <v>486</v>
      </c>
      <c r="G449" s="49" t="s">
        <v>156</v>
      </c>
      <c r="H449" s="49">
        <v>2</v>
      </c>
      <c r="I449" s="137">
        <v>6936.1</v>
      </c>
      <c r="J449" s="137">
        <v>6936.1</v>
      </c>
      <c r="K449" s="137">
        <f t="shared" si="51"/>
        <v>100</v>
      </c>
      <c r="L449" s="137">
        <f t="shared" si="52"/>
        <v>0</v>
      </c>
    </row>
    <row r="450" spans="2:12" ht="12.75">
      <c r="B450" s="40" t="s">
        <v>570</v>
      </c>
      <c r="C450" s="138"/>
      <c r="D450" s="49" t="s">
        <v>394</v>
      </c>
      <c r="E450" s="49" t="s">
        <v>396</v>
      </c>
      <c r="F450" s="51" t="s">
        <v>486</v>
      </c>
      <c r="G450" s="52">
        <v>612</v>
      </c>
      <c r="H450" s="49"/>
      <c r="I450" s="137">
        <f>I451</f>
        <v>100.3</v>
      </c>
      <c r="J450" s="137">
        <f>J451</f>
        <v>100.3</v>
      </c>
      <c r="K450" s="137">
        <f t="shared" si="51"/>
        <v>100</v>
      </c>
      <c r="L450" s="137">
        <f t="shared" si="52"/>
        <v>0</v>
      </c>
    </row>
    <row r="451" spans="2:12" ht="12.75">
      <c r="B451" s="40" t="s">
        <v>421</v>
      </c>
      <c r="C451" s="51"/>
      <c r="D451" s="49" t="s">
        <v>394</v>
      </c>
      <c r="E451" s="49" t="s">
        <v>396</v>
      </c>
      <c r="F451" s="51" t="s">
        <v>486</v>
      </c>
      <c r="G451" s="52">
        <v>612</v>
      </c>
      <c r="H451" s="49">
        <v>2</v>
      </c>
      <c r="I451" s="137">
        <v>100.3</v>
      </c>
      <c r="J451" s="137">
        <v>100.3</v>
      </c>
      <c r="K451" s="137">
        <f t="shared" si="51"/>
        <v>100</v>
      </c>
      <c r="L451" s="137">
        <f t="shared" si="52"/>
        <v>0</v>
      </c>
    </row>
    <row r="452" spans="2:12" ht="25.5">
      <c r="B452" s="40" t="s">
        <v>584</v>
      </c>
      <c r="C452" s="51"/>
      <c r="D452" s="49" t="s">
        <v>394</v>
      </c>
      <c r="E452" s="49" t="s">
        <v>396</v>
      </c>
      <c r="F452" s="51" t="s">
        <v>487</v>
      </c>
      <c r="G452" s="52"/>
      <c r="H452" s="49"/>
      <c r="I452" s="137">
        <f aca="true" t="shared" si="63" ref="I452:J454">I453</f>
        <v>648.7</v>
      </c>
      <c r="J452" s="137">
        <f t="shared" si="63"/>
        <v>648.7</v>
      </c>
      <c r="K452" s="137">
        <f t="shared" si="51"/>
        <v>100</v>
      </c>
      <c r="L452" s="137">
        <f t="shared" si="52"/>
        <v>0</v>
      </c>
    </row>
    <row r="453" spans="2:12" ht="25.5">
      <c r="B453" s="40" t="s">
        <v>473</v>
      </c>
      <c r="C453" s="138"/>
      <c r="D453" s="49" t="s">
        <v>394</v>
      </c>
      <c r="E453" s="49" t="s">
        <v>396</v>
      </c>
      <c r="F453" s="51" t="s">
        <v>487</v>
      </c>
      <c r="G453" s="49" t="s">
        <v>474</v>
      </c>
      <c r="H453" s="49"/>
      <c r="I453" s="137">
        <f t="shared" si="63"/>
        <v>648.7</v>
      </c>
      <c r="J453" s="137">
        <f t="shared" si="63"/>
        <v>648.7</v>
      </c>
      <c r="K453" s="137">
        <f t="shared" si="51"/>
        <v>100</v>
      </c>
      <c r="L453" s="137">
        <f t="shared" si="52"/>
        <v>0</v>
      </c>
    </row>
    <row r="454" spans="2:12" ht="25.5">
      <c r="B454" s="40" t="s">
        <v>157</v>
      </c>
      <c r="C454" s="138"/>
      <c r="D454" s="49" t="s">
        <v>394</v>
      </c>
      <c r="E454" s="49" t="s">
        <v>396</v>
      </c>
      <c r="F454" s="51" t="s">
        <v>487</v>
      </c>
      <c r="G454" s="49" t="s">
        <v>156</v>
      </c>
      <c r="H454" s="49"/>
      <c r="I454" s="137">
        <f t="shared" si="63"/>
        <v>648.7</v>
      </c>
      <c r="J454" s="137">
        <f t="shared" si="63"/>
        <v>648.7</v>
      </c>
      <c r="K454" s="137">
        <f t="shared" si="51"/>
        <v>100</v>
      </c>
      <c r="L454" s="137">
        <f t="shared" si="52"/>
        <v>0</v>
      </c>
    </row>
    <row r="455" spans="2:12" ht="12.75">
      <c r="B455" s="40" t="s">
        <v>421</v>
      </c>
      <c r="C455" s="51"/>
      <c r="D455" s="49" t="s">
        <v>394</v>
      </c>
      <c r="E455" s="49" t="s">
        <v>396</v>
      </c>
      <c r="F455" s="51" t="s">
        <v>487</v>
      </c>
      <c r="G455" s="49" t="s">
        <v>156</v>
      </c>
      <c r="H455" s="49">
        <v>2</v>
      </c>
      <c r="I455" s="137">
        <v>648.7</v>
      </c>
      <c r="J455" s="137">
        <v>648.7</v>
      </c>
      <c r="K455" s="137">
        <f t="shared" si="51"/>
        <v>100</v>
      </c>
      <c r="L455" s="137">
        <f t="shared" si="52"/>
        <v>0</v>
      </c>
    </row>
    <row r="456" spans="2:12" ht="38.25">
      <c r="B456" s="50" t="s">
        <v>491</v>
      </c>
      <c r="C456" s="51"/>
      <c r="D456" s="49" t="s">
        <v>394</v>
      </c>
      <c r="E456" s="49" t="s">
        <v>396</v>
      </c>
      <c r="F456" s="51" t="s">
        <v>490</v>
      </c>
      <c r="G456" s="49"/>
      <c r="H456" s="49"/>
      <c r="I456" s="137">
        <f aca="true" t="shared" si="64" ref="I456:J458">I457</f>
        <v>79.2</v>
      </c>
      <c r="J456" s="137">
        <f t="shared" si="64"/>
        <v>79.2</v>
      </c>
      <c r="K456" s="137">
        <f aca="true" t="shared" si="65" ref="K456:K516">J456/I456*100</f>
        <v>100</v>
      </c>
      <c r="L456" s="137">
        <f aca="true" t="shared" si="66" ref="L456:L516">I456-J456</f>
        <v>0</v>
      </c>
    </row>
    <row r="457" spans="2:12" ht="25.5">
      <c r="B457" s="40" t="s">
        <v>473</v>
      </c>
      <c r="C457" s="51"/>
      <c r="D457" s="49" t="s">
        <v>394</v>
      </c>
      <c r="E457" s="49" t="s">
        <v>396</v>
      </c>
      <c r="F457" s="51" t="s">
        <v>490</v>
      </c>
      <c r="G457" s="49" t="s">
        <v>474</v>
      </c>
      <c r="H457" s="49"/>
      <c r="I457" s="137">
        <f t="shared" si="64"/>
        <v>79.2</v>
      </c>
      <c r="J457" s="137">
        <f t="shared" si="64"/>
        <v>79.2</v>
      </c>
      <c r="K457" s="137">
        <f t="shared" si="65"/>
        <v>100</v>
      </c>
      <c r="L457" s="137">
        <f t="shared" si="66"/>
        <v>0</v>
      </c>
    </row>
    <row r="458" spans="2:12" ht="12.75">
      <c r="B458" s="40" t="s">
        <v>570</v>
      </c>
      <c r="C458" s="51"/>
      <c r="D458" s="49" t="s">
        <v>394</v>
      </c>
      <c r="E458" s="49" t="s">
        <v>396</v>
      </c>
      <c r="F458" s="51" t="s">
        <v>490</v>
      </c>
      <c r="G458" s="49" t="s">
        <v>571</v>
      </c>
      <c r="H458" s="49"/>
      <c r="I458" s="137">
        <f t="shared" si="64"/>
        <v>79.2</v>
      </c>
      <c r="J458" s="137">
        <f t="shared" si="64"/>
        <v>79.2</v>
      </c>
      <c r="K458" s="137">
        <f t="shared" si="65"/>
        <v>100</v>
      </c>
      <c r="L458" s="137">
        <f t="shared" si="66"/>
        <v>0</v>
      </c>
    </row>
    <row r="459" spans="2:12" ht="12.75">
      <c r="B459" s="40" t="s">
        <v>421</v>
      </c>
      <c r="C459" s="51"/>
      <c r="D459" s="49" t="s">
        <v>394</v>
      </c>
      <c r="E459" s="49" t="s">
        <v>396</v>
      </c>
      <c r="F459" s="51" t="s">
        <v>490</v>
      </c>
      <c r="G459" s="49" t="s">
        <v>571</v>
      </c>
      <c r="H459" s="49">
        <v>2</v>
      </c>
      <c r="I459" s="137">
        <v>79.2</v>
      </c>
      <c r="J459" s="137">
        <v>79.2</v>
      </c>
      <c r="K459" s="137">
        <f t="shared" si="65"/>
        <v>100</v>
      </c>
      <c r="L459" s="137">
        <f t="shared" si="66"/>
        <v>0</v>
      </c>
    </row>
    <row r="460" spans="2:12" ht="25.5">
      <c r="B460" s="40" t="s">
        <v>340</v>
      </c>
      <c r="C460" s="51"/>
      <c r="D460" s="49" t="s">
        <v>394</v>
      </c>
      <c r="E460" s="49" t="s">
        <v>396</v>
      </c>
      <c r="F460" s="51" t="s">
        <v>463</v>
      </c>
      <c r="G460" s="52"/>
      <c r="H460" s="49"/>
      <c r="I460" s="137">
        <f aca="true" t="shared" si="67" ref="I460:J464">I461</f>
        <v>35</v>
      </c>
      <c r="J460" s="137">
        <f t="shared" si="67"/>
        <v>35</v>
      </c>
      <c r="K460" s="137">
        <f t="shared" si="65"/>
        <v>100</v>
      </c>
      <c r="L460" s="137">
        <f t="shared" si="66"/>
        <v>0</v>
      </c>
    </row>
    <row r="461" spans="2:12" ht="38.25">
      <c r="B461" s="40" t="s">
        <v>343</v>
      </c>
      <c r="C461" s="138"/>
      <c r="D461" s="49" t="s">
        <v>394</v>
      </c>
      <c r="E461" s="49" t="s">
        <v>396</v>
      </c>
      <c r="F461" s="51" t="s">
        <v>488</v>
      </c>
      <c r="G461" s="52"/>
      <c r="H461" s="49"/>
      <c r="I461" s="137">
        <f t="shared" si="67"/>
        <v>35</v>
      </c>
      <c r="J461" s="137">
        <f t="shared" si="67"/>
        <v>35</v>
      </c>
      <c r="K461" s="137">
        <f t="shared" si="65"/>
        <v>100</v>
      </c>
      <c r="L461" s="137">
        <f t="shared" si="66"/>
        <v>0</v>
      </c>
    </row>
    <row r="462" spans="2:12" ht="38.25">
      <c r="B462" s="40" t="s">
        <v>344</v>
      </c>
      <c r="C462" s="138"/>
      <c r="D462" s="49" t="s">
        <v>394</v>
      </c>
      <c r="E462" s="49" t="s">
        <v>396</v>
      </c>
      <c r="F462" s="51" t="s">
        <v>489</v>
      </c>
      <c r="G462" s="52"/>
      <c r="H462" s="49"/>
      <c r="I462" s="137">
        <f t="shared" si="67"/>
        <v>35</v>
      </c>
      <c r="J462" s="137">
        <f t="shared" si="67"/>
        <v>35</v>
      </c>
      <c r="K462" s="137">
        <f t="shared" si="65"/>
        <v>100</v>
      </c>
      <c r="L462" s="137">
        <f t="shared" si="66"/>
        <v>0</v>
      </c>
    </row>
    <row r="463" spans="2:12" ht="25.5">
      <c r="B463" s="40" t="s">
        <v>473</v>
      </c>
      <c r="C463" s="138"/>
      <c r="D463" s="49" t="s">
        <v>394</v>
      </c>
      <c r="E463" s="49" t="s">
        <v>396</v>
      </c>
      <c r="F463" s="51" t="s">
        <v>489</v>
      </c>
      <c r="G463" s="49" t="s">
        <v>474</v>
      </c>
      <c r="H463" s="49"/>
      <c r="I463" s="137">
        <f t="shared" si="67"/>
        <v>35</v>
      </c>
      <c r="J463" s="137">
        <f t="shared" si="67"/>
        <v>35</v>
      </c>
      <c r="K463" s="137">
        <f t="shared" si="65"/>
        <v>100</v>
      </c>
      <c r="L463" s="137">
        <f t="shared" si="66"/>
        <v>0</v>
      </c>
    </row>
    <row r="464" spans="2:12" ht="12.75">
      <c r="B464" s="40" t="s">
        <v>570</v>
      </c>
      <c r="C464" s="138"/>
      <c r="D464" s="49" t="s">
        <v>394</v>
      </c>
      <c r="E464" s="49" t="s">
        <v>396</v>
      </c>
      <c r="F464" s="51" t="s">
        <v>489</v>
      </c>
      <c r="G464" s="52">
        <v>612</v>
      </c>
      <c r="H464" s="49"/>
      <c r="I464" s="137">
        <f t="shared" si="67"/>
        <v>35</v>
      </c>
      <c r="J464" s="137">
        <f t="shared" si="67"/>
        <v>35</v>
      </c>
      <c r="K464" s="137">
        <f t="shared" si="65"/>
        <v>100</v>
      </c>
      <c r="L464" s="137">
        <f t="shared" si="66"/>
        <v>0</v>
      </c>
    </row>
    <row r="465" spans="2:12" ht="12.75">
      <c r="B465" s="40" t="s">
        <v>421</v>
      </c>
      <c r="C465" s="51"/>
      <c r="D465" s="49" t="s">
        <v>394</v>
      </c>
      <c r="E465" s="49" t="s">
        <v>396</v>
      </c>
      <c r="F465" s="51" t="s">
        <v>489</v>
      </c>
      <c r="G465" s="52">
        <v>612</v>
      </c>
      <c r="H465" s="49">
        <v>2</v>
      </c>
      <c r="I465" s="137">
        <v>35</v>
      </c>
      <c r="J465" s="137">
        <v>35</v>
      </c>
      <c r="K465" s="137">
        <f t="shared" si="65"/>
        <v>100</v>
      </c>
      <c r="L465" s="137">
        <f t="shared" si="66"/>
        <v>0</v>
      </c>
    </row>
    <row r="466" spans="2:12" ht="25.5">
      <c r="B466" s="40" t="s">
        <v>345</v>
      </c>
      <c r="C466" s="51"/>
      <c r="D466" s="68" t="s">
        <v>394</v>
      </c>
      <c r="E466" s="68" t="s">
        <v>396</v>
      </c>
      <c r="F466" s="68" t="s">
        <v>346</v>
      </c>
      <c r="G466" s="52"/>
      <c r="H466" s="49"/>
      <c r="I466" s="137">
        <f>I467+I486</f>
        <v>66401.8</v>
      </c>
      <c r="J466" s="137">
        <f>J467+J486</f>
        <v>46397.6</v>
      </c>
      <c r="K466" s="137">
        <f t="shared" si="65"/>
        <v>69.87400943950314</v>
      </c>
      <c r="L466" s="137">
        <f t="shared" si="66"/>
        <v>20004.200000000004</v>
      </c>
    </row>
    <row r="467" spans="2:12" ht="38.25">
      <c r="B467" s="40" t="s">
        <v>347</v>
      </c>
      <c r="C467" s="51"/>
      <c r="D467" s="68" t="s">
        <v>394</v>
      </c>
      <c r="E467" s="68" t="s">
        <v>396</v>
      </c>
      <c r="F467" s="68" t="s">
        <v>348</v>
      </c>
      <c r="G467" s="52"/>
      <c r="H467" s="49"/>
      <c r="I467" s="137">
        <f>I468+I472+I476+I480</f>
        <v>64139.7</v>
      </c>
      <c r="J467" s="137">
        <f>J468+J472+J476+J480</f>
        <v>45124.4</v>
      </c>
      <c r="K467" s="137">
        <f t="shared" si="65"/>
        <v>70.35330692223381</v>
      </c>
      <c r="L467" s="137">
        <f t="shared" si="66"/>
        <v>19015.299999999996</v>
      </c>
    </row>
    <row r="468" spans="2:12" ht="51">
      <c r="B468" s="67" t="s">
        <v>15</v>
      </c>
      <c r="C468" s="68"/>
      <c r="D468" s="68" t="s">
        <v>394</v>
      </c>
      <c r="E468" s="68" t="s">
        <v>396</v>
      </c>
      <c r="F468" s="68" t="s">
        <v>618</v>
      </c>
      <c r="G468" s="68"/>
      <c r="H468" s="49"/>
      <c r="I468" s="137">
        <f aca="true" t="shared" si="68" ref="I468:J470">I469</f>
        <v>1412.1</v>
      </c>
      <c r="J468" s="137">
        <f t="shared" si="68"/>
        <v>931.4</v>
      </c>
      <c r="K468" s="137">
        <f t="shared" si="65"/>
        <v>65.95850152255505</v>
      </c>
      <c r="L468" s="137">
        <f t="shared" si="66"/>
        <v>480.69999999999993</v>
      </c>
    </row>
    <row r="469" spans="2:12" ht="25.5">
      <c r="B469" s="40" t="s">
        <v>473</v>
      </c>
      <c r="C469" s="68"/>
      <c r="D469" s="68" t="s">
        <v>394</v>
      </c>
      <c r="E469" s="68" t="s">
        <v>396</v>
      </c>
      <c r="F469" s="68" t="s">
        <v>618</v>
      </c>
      <c r="G469" s="68" t="s">
        <v>474</v>
      </c>
      <c r="H469" s="49"/>
      <c r="I469" s="137">
        <f t="shared" si="68"/>
        <v>1412.1</v>
      </c>
      <c r="J469" s="137">
        <f t="shared" si="68"/>
        <v>931.4</v>
      </c>
      <c r="K469" s="137">
        <f t="shared" si="65"/>
        <v>65.95850152255505</v>
      </c>
      <c r="L469" s="137">
        <f t="shared" si="66"/>
        <v>480.69999999999993</v>
      </c>
    </row>
    <row r="470" spans="2:12" ht="38.25">
      <c r="B470" s="67" t="s">
        <v>355</v>
      </c>
      <c r="C470" s="68"/>
      <c r="D470" s="68" t="s">
        <v>394</v>
      </c>
      <c r="E470" s="68" t="s">
        <v>396</v>
      </c>
      <c r="F470" s="68" t="s">
        <v>618</v>
      </c>
      <c r="G470" s="68" t="s">
        <v>156</v>
      </c>
      <c r="H470" s="49"/>
      <c r="I470" s="137">
        <f t="shared" si="68"/>
        <v>1412.1</v>
      </c>
      <c r="J470" s="137">
        <f t="shared" si="68"/>
        <v>931.4</v>
      </c>
      <c r="K470" s="137">
        <f t="shared" si="65"/>
        <v>65.95850152255505</v>
      </c>
      <c r="L470" s="137">
        <f t="shared" si="66"/>
        <v>480.69999999999993</v>
      </c>
    </row>
    <row r="471" spans="2:12" ht="12.75">
      <c r="B471" s="40" t="s">
        <v>409</v>
      </c>
      <c r="C471" s="51"/>
      <c r="D471" s="68" t="s">
        <v>394</v>
      </c>
      <c r="E471" s="68" t="s">
        <v>396</v>
      </c>
      <c r="F471" s="68" t="s">
        <v>618</v>
      </c>
      <c r="G471" s="68" t="s">
        <v>156</v>
      </c>
      <c r="H471" s="49" t="s">
        <v>311</v>
      </c>
      <c r="I471" s="137">
        <v>1412.1</v>
      </c>
      <c r="J471" s="137">
        <v>931.4</v>
      </c>
      <c r="K471" s="137">
        <f t="shared" si="65"/>
        <v>65.95850152255505</v>
      </c>
      <c r="L471" s="137">
        <f t="shared" si="66"/>
        <v>480.69999999999993</v>
      </c>
    </row>
    <row r="472" spans="2:12" ht="102">
      <c r="B472" s="67" t="s">
        <v>16</v>
      </c>
      <c r="C472" s="68"/>
      <c r="D472" s="68" t="s">
        <v>394</v>
      </c>
      <c r="E472" s="68" t="s">
        <v>396</v>
      </c>
      <c r="F472" s="68" t="s">
        <v>619</v>
      </c>
      <c r="G472" s="52"/>
      <c r="H472" s="49"/>
      <c r="I472" s="137">
        <f aca="true" t="shared" si="69" ref="I472:J474">I473</f>
        <v>42866.9</v>
      </c>
      <c r="J472" s="137">
        <f t="shared" si="69"/>
        <v>29401.9</v>
      </c>
      <c r="K472" s="137">
        <f t="shared" si="65"/>
        <v>68.58881794578102</v>
      </c>
      <c r="L472" s="137">
        <f t="shared" si="66"/>
        <v>13465</v>
      </c>
    </row>
    <row r="473" spans="2:12" ht="25.5">
      <c r="B473" s="40" t="s">
        <v>473</v>
      </c>
      <c r="C473" s="51"/>
      <c r="D473" s="68" t="s">
        <v>394</v>
      </c>
      <c r="E473" s="68" t="s">
        <v>396</v>
      </c>
      <c r="F473" s="68" t="s">
        <v>619</v>
      </c>
      <c r="G473" s="52">
        <v>600</v>
      </c>
      <c r="H473" s="49"/>
      <c r="I473" s="137">
        <f t="shared" si="69"/>
        <v>42866.9</v>
      </c>
      <c r="J473" s="137">
        <f t="shared" si="69"/>
        <v>29401.9</v>
      </c>
      <c r="K473" s="137">
        <f t="shared" si="65"/>
        <v>68.58881794578102</v>
      </c>
      <c r="L473" s="137">
        <f t="shared" si="66"/>
        <v>13465</v>
      </c>
    </row>
    <row r="474" spans="2:12" ht="38.25">
      <c r="B474" s="67" t="s">
        <v>355</v>
      </c>
      <c r="C474" s="51"/>
      <c r="D474" s="68" t="s">
        <v>394</v>
      </c>
      <c r="E474" s="68" t="s">
        <v>396</v>
      </c>
      <c r="F474" s="68" t="s">
        <v>619</v>
      </c>
      <c r="G474" s="52">
        <v>611</v>
      </c>
      <c r="H474" s="49"/>
      <c r="I474" s="137">
        <f t="shared" si="69"/>
        <v>42866.9</v>
      </c>
      <c r="J474" s="137">
        <f t="shared" si="69"/>
        <v>29401.9</v>
      </c>
      <c r="K474" s="137">
        <f t="shared" si="65"/>
        <v>68.58881794578102</v>
      </c>
      <c r="L474" s="137">
        <f t="shared" si="66"/>
        <v>13465</v>
      </c>
    </row>
    <row r="475" spans="2:12" ht="12.75">
      <c r="B475" s="40" t="s">
        <v>409</v>
      </c>
      <c r="C475" s="51"/>
      <c r="D475" s="68" t="s">
        <v>394</v>
      </c>
      <c r="E475" s="68" t="s">
        <v>396</v>
      </c>
      <c r="F475" s="68" t="s">
        <v>619</v>
      </c>
      <c r="G475" s="52">
        <v>611</v>
      </c>
      <c r="H475" s="49" t="s">
        <v>311</v>
      </c>
      <c r="I475" s="137">
        <v>42866.9</v>
      </c>
      <c r="J475" s="137">
        <v>29401.9</v>
      </c>
      <c r="K475" s="137">
        <f t="shared" si="65"/>
        <v>68.58881794578102</v>
      </c>
      <c r="L475" s="137">
        <f t="shared" si="66"/>
        <v>13465</v>
      </c>
    </row>
    <row r="476" spans="2:12" ht="63.75">
      <c r="B476" s="67" t="s">
        <v>17</v>
      </c>
      <c r="C476" s="68"/>
      <c r="D476" s="68" t="s">
        <v>394</v>
      </c>
      <c r="E476" s="68" t="s">
        <v>396</v>
      </c>
      <c r="F476" s="68" t="s">
        <v>620</v>
      </c>
      <c r="G476" s="68"/>
      <c r="H476" s="68"/>
      <c r="I476" s="137">
        <f aca="true" t="shared" si="70" ref="I476:J478">I477</f>
        <v>2590.2</v>
      </c>
      <c r="J476" s="137">
        <f t="shared" si="70"/>
        <v>1352</v>
      </c>
      <c r="K476" s="137">
        <f t="shared" si="65"/>
        <v>52.19674156435797</v>
      </c>
      <c r="L476" s="137">
        <f t="shared" si="66"/>
        <v>1238.1999999999998</v>
      </c>
    </row>
    <row r="477" spans="2:12" ht="25.5">
      <c r="B477" s="40" t="s">
        <v>473</v>
      </c>
      <c r="C477" s="68"/>
      <c r="D477" s="68" t="s">
        <v>394</v>
      </c>
      <c r="E477" s="68" t="s">
        <v>396</v>
      </c>
      <c r="F477" s="68" t="s">
        <v>620</v>
      </c>
      <c r="G477" s="68" t="s">
        <v>474</v>
      </c>
      <c r="H477" s="68"/>
      <c r="I477" s="137">
        <f t="shared" si="70"/>
        <v>2590.2</v>
      </c>
      <c r="J477" s="137">
        <f t="shared" si="70"/>
        <v>1352</v>
      </c>
      <c r="K477" s="137">
        <f t="shared" si="65"/>
        <v>52.19674156435797</v>
      </c>
      <c r="L477" s="137">
        <f t="shared" si="66"/>
        <v>1238.1999999999998</v>
      </c>
    </row>
    <row r="478" spans="2:12" ht="38.25">
      <c r="B478" s="67" t="s">
        <v>355</v>
      </c>
      <c r="C478" s="68"/>
      <c r="D478" s="68" t="s">
        <v>394</v>
      </c>
      <c r="E478" s="68" t="s">
        <v>396</v>
      </c>
      <c r="F478" s="68" t="s">
        <v>620</v>
      </c>
      <c r="G478" s="68" t="s">
        <v>156</v>
      </c>
      <c r="H478" s="68"/>
      <c r="I478" s="137">
        <f t="shared" si="70"/>
        <v>2590.2</v>
      </c>
      <c r="J478" s="137">
        <f t="shared" si="70"/>
        <v>1352</v>
      </c>
      <c r="K478" s="137">
        <f t="shared" si="65"/>
        <v>52.19674156435797</v>
      </c>
      <c r="L478" s="137">
        <f t="shared" si="66"/>
        <v>1238.1999999999998</v>
      </c>
    </row>
    <row r="479" spans="2:12" ht="12.75">
      <c r="B479" s="40" t="s">
        <v>409</v>
      </c>
      <c r="C479" s="68"/>
      <c r="D479" s="68" t="s">
        <v>394</v>
      </c>
      <c r="E479" s="68" t="s">
        <v>396</v>
      </c>
      <c r="F479" s="68" t="s">
        <v>620</v>
      </c>
      <c r="G479" s="68" t="s">
        <v>156</v>
      </c>
      <c r="H479" s="68" t="s">
        <v>311</v>
      </c>
      <c r="I479" s="137">
        <v>2590.2</v>
      </c>
      <c r="J479" s="137">
        <v>1352</v>
      </c>
      <c r="K479" s="137">
        <f t="shared" si="65"/>
        <v>52.19674156435797</v>
      </c>
      <c r="L479" s="137">
        <f t="shared" si="66"/>
        <v>1238.1999999999998</v>
      </c>
    </row>
    <row r="480" spans="2:12" ht="38.25">
      <c r="B480" s="67" t="s">
        <v>349</v>
      </c>
      <c r="C480" s="68"/>
      <c r="D480" s="68" t="s">
        <v>394</v>
      </c>
      <c r="E480" s="68" t="s">
        <v>396</v>
      </c>
      <c r="F480" s="68" t="s">
        <v>350</v>
      </c>
      <c r="G480" s="68"/>
      <c r="H480" s="49"/>
      <c r="I480" s="137">
        <f>I481</f>
        <v>17270.5</v>
      </c>
      <c r="J480" s="137">
        <f>J481</f>
        <v>13439.1</v>
      </c>
      <c r="K480" s="137">
        <f t="shared" si="65"/>
        <v>77.81534987406272</v>
      </c>
      <c r="L480" s="137">
        <f t="shared" si="66"/>
        <v>3831.3999999999996</v>
      </c>
    </row>
    <row r="481" spans="2:12" ht="25.5">
      <c r="B481" s="40" t="s">
        <v>473</v>
      </c>
      <c r="C481" s="68"/>
      <c r="D481" s="68" t="s">
        <v>394</v>
      </c>
      <c r="E481" s="68" t="s">
        <v>396</v>
      </c>
      <c r="F481" s="68" t="s">
        <v>350</v>
      </c>
      <c r="G481" s="68" t="s">
        <v>474</v>
      </c>
      <c r="H481" s="49"/>
      <c r="I481" s="137">
        <f>I482+I484</f>
        <v>17270.5</v>
      </c>
      <c r="J481" s="137">
        <f>J482+J484</f>
        <v>13439.1</v>
      </c>
      <c r="K481" s="137">
        <f t="shared" si="65"/>
        <v>77.81534987406272</v>
      </c>
      <c r="L481" s="137">
        <f t="shared" si="66"/>
        <v>3831.3999999999996</v>
      </c>
    </row>
    <row r="482" spans="2:12" ht="38.25">
      <c r="B482" s="67" t="s">
        <v>355</v>
      </c>
      <c r="C482" s="68"/>
      <c r="D482" s="68" t="s">
        <v>394</v>
      </c>
      <c r="E482" s="68" t="s">
        <v>396</v>
      </c>
      <c r="F482" s="68" t="s">
        <v>350</v>
      </c>
      <c r="G482" s="68" t="s">
        <v>156</v>
      </c>
      <c r="H482" s="49"/>
      <c r="I482" s="137">
        <f>I483</f>
        <v>16573.7</v>
      </c>
      <c r="J482" s="137">
        <f>J483</f>
        <v>13274.6</v>
      </c>
      <c r="K482" s="137">
        <f t="shared" si="65"/>
        <v>80.09436637564333</v>
      </c>
      <c r="L482" s="137">
        <f t="shared" si="66"/>
        <v>3299.1000000000004</v>
      </c>
    </row>
    <row r="483" spans="2:12" ht="12.75">
      <c r="B483" s="40" t="s">
        <v>421</v>
      </c>
      <c r="C483" s="51"/>
      <c r="D483" s="68" t="s">
        <v>394</v>
      </c>
      <c r="E483" s="68" t="s">
        <v>396</v>
      </c>
      <c r="F483" s="68" t="s">
        <v>350</v>
      </c>
      <c r="G483" s="68" t="s">
        <v>156</v>
      </c>
      <c r="H483" s="49" t="s">
        <v>414</v>
      </c>
      <c r="I483" s="137">
        <v>16573.7</v>
      </c>
      <c r="J483" s="137">
        <v>13274.6</v>
      </c>
      <c r="K483" s="137">
        <f t="shared" si="65"/>
        <v>80.09436637564333</v>
      </c>
      <c r="L483" s="137">
        <f t="shared" si="66"/>
        <v>3299.1000000000004</v>
      </c>
    </row>
    <row r="484" spans="2:12" ht="12.75">
      <c r="B484" s="40" t="s">
        <v>570</v>
      </c>
      <c r="C484" s="51"/>
      <c r="D484" s="68" t="s">
        <v>394</v>
      </c>
      <c r="E484" s="68" t="s">
        <v>396</v>
      </c>
      <c r="F484" s="68" t="s">
        <v>350</v>
      </c>
      <c r="G484" s="68" t="s">
        <v>571</v>
      </c>
      <c r="H484" s="49"/>
      <c r="I484" s="137">
        <f>I485</f>
        <v>696.8</v>
      </c>
      <c r="J484" s="137">
        <f>J485</f>
        <v>164.5</v>
      </c>
      <c r="K484" s="137">
        <f t="shared" si="65"/>
        <v>23.60792192881745</v>
      </c>
      <c r="L484" s="137">
        <f t="shared" si="66"/>
        <v>532.3</v>
      </c>
    </row>
    <row r="485" spans="2:12" ht="12.75">
      <c r="B485" s="40" t="s">
        <v>421</v>
      </c>
      <c r="C485" s="51"/>
      <c r="D485" s="68" t="s">
        <v>394</v>
      </c>
      <c r="E485" s="68" t="s">
        <v>396</v>
      </c>
      <c r="F485" s="68" t="s">
        <v>350</v>
      </c>
      <c r="G485" s="52">
        <v>612</v>
      </c>
      <c r="H485" s="49" t="s">
        <v>414</v>
      </c>
      <c r="I485" s="137">
        <v>696.8</v>
      </c>
      <c r="J485" s="137">
        <v>164.5</v>
      </c>
      <c r="K485" s="137">
        <f t="shared" si="65"/>
        <v>23.60792192881745</v>
      </c>
      <c r="L485" s="137">
        <f t="shared" si="66"/>
        <v>532.3</v>
      </c>
    </row>
    <row r="486" spans="2:12" ht="38.25">
      <c r="B486" s="67" t="s">
        <v>621</v>
      </c>
      <c r="C486" s="51"/>
      <c r="D486" s="68" t="s">
        <v>394</v>
      </c>
      <c r="E486" s="68" t="s">
        <v>396</v>
      </c>
      <c r="F486" s="68" t="s">
        <v>622</v>
      </c>
      <c r="G486" s="52"/>
      <c r="H486" s="49"/>
      <c r="I486" s="137">
        <f aca="true" t="shared" si="71" ref="I486:J489">I487</f>
        <v>2262.1</v>
      </c>
      <c r="J486" s="137">
        <f t="shared" si="71"/>
        <v>1273.2</v>
      </c>
      <c r="K486" s="137">
        <f t="shared" si="65"/>
        <v>56.28398390875735</v>
      </c>
      <c r="L486" s="137">
        <f t="shared" si="66"/>
        <v>988.8999999999999</v>
      </c>
    </row>
    <row r="487" spans="2:12" ht="38.25">
      <c r="B487" s="67" t="s">
        <v>623</v>
      </c>
      <c r="C487" s="68"/>
      <c r="D487" s="68" t="s">
        <v>394</v>
      </c>
      <c r="E487" s="68" t="s">
        <v>396</v>
      </c>
      <c r="F487" s="68" t="s">
        <v>624</v>
      </c>
      <c r="G487" s="68"/>
      <c r="H487" s="68"/>
      <c r="I487" s="137">
        <f t="shared" si="71"/>
        <v>2262.1</v>
      </c>
      <c r="J487" s="137">
        <f t="shared" si="71"/>
        <v>1273.2</v>
      </c>
      <c r="K487" s="137">
        <f t="shared" si="65"/>
        <v>56.28398390875735</v>
      </c>
      <c r="L487" s="137">
        <f t="shared" si="66"/>
        <v>988.8999999999999</v>
      </c>
    </row>
    <row r="488" spans="2:12" ht="25.5">
      <c r="B488" s="40" t="s">
        <v>473</v>
      </c>
      <c r="C488" s="68"/>
      <c r="D488" s="68" t="s">
        <v>394</v>
      </c>
      <c r="E488" s="68" t="s">
        <v>396</v>
      </c>
      <c r="F488" s="68" t="s">
        <v>624</v>
      </c>
      <c r="G488" s="68" t="s">
        <v>474</v>
      </c>
      <c r="H488" s="68"/>
      <c r="I488" s="137">
        <f t="shared" si="71"/>
        <v>2262.1</v>
      </c>
      <c r="J488" s="137">
        <f t="shared" si="71"/>
        <v>1273.2</v>
      </c>
      <c r="K488" s="137">
        <f t="shared" si="65"/>
        <v>56.28398390875735</v>
      </c>
      <c r="L488" s="137">
        <f t="shared" si="66"/>
        <v>988.8999999999999</v>
      </c>
    </row>
    <row r="489" spans="2:12" ht="38.25">
      <c r="B489" s="67" t="s">
        <v>355</v>
      </c>
      <c r="C489" s="68"/>
      <c r="D489" s="68" t="s">
        <v>394</v>
      </c>
      <c r="E489" s="68" t="s">
        <v>396</v>
      </c>
      <c r="F489" s="68" t="s">
        <v>624</v>
      </c>
      <c r="G489" s="68" t="s">
        <v>156</v>
      </c>
      <c r="H489" s="68"/>
      <c r="I489" s="137">
        <f t="shared" si="71"/>
        <v>2262.1</v>
      </c>
      <c r="J489" s="137">
        <f t="shared" si="71"/>
        <v>1273.2</v>
      </c>
      <c r="K489" s="137">
        <f t="shared" si="65"/>
        <v>56.28398390875735</v>
      </c>
      <c r="L489" s="137">
        <f t="shared" si="66"/>
        <v>988.8999999999999</v>
      </c>
    </row>
    <row r="490" spans="2:12" ht="12.75">
      <c r="B490" s="40" t="s">
        <v>421</v>
      </c>
      <c r="C490" s="51"/>
      <c r="D490" s="68" t="s">
        <v>394</v>
      </c>
      <c r="E490" s="68" t="s">
        <v>396</v>
      </c>
      <c r="F490" s="68" t="s">
        <v>624</v>
      </c>
      <c r="G490" s="68" t="s">
        <v>156</v>
      </c>
      <c r="H490" s="49" t="s">
        <v>414</v>
      </c>
      <c r="I490" s="137">
        <v>2262.1</v>
      </c>
      <c r="J490" s="137">
        <v>1273.2</v>
      </c>
      <c r="K490" s="137">
        <f t="shared" si="65"/>
        <v>56.28398390875735</v>
      </c>
      <c r="L490" s="137">
        <f t="shared" si="66"/>
        <v>988.8999999999999</v>
      </c>
    </row>
    <row r="491" spans="2:12" ht="12.75">
      <c r="B491" s="40" t="s">
        <v>26</v>
      </c>
      <c r="C491" s="138"/>
      <c r="D491" s="49" t="s">
        <v>394</v>
      </c>
      <c r="E491" s="49" t="s">
        <v>397</v>
      </c>
      <c r="F491" s="49"/>
      <c r="G491" s="49"/>
      <c r="H491" s="49"/>
      <c r="I491" s="137">
        <f>I492+I497+I508+I514+I519+I524+I540+I551</f>
        <v>1313.4</v>
      </c>
      <c r="J491" s="137">
        <f>J492+J497+J508+J514+J519+J524+J540+J551</f>
        <v>1041.8999999999999</v>
      </c>
      <c r="K491" s="137">
        <f t="shared" si="65"/>
        <v>79.32846048423936</v>
      </c>
      <c r="L491" s="137">
        <f t="shared" si="66"/>
        <v>271.5000000000002</v>
      </c>
    </row>
    <row r="492" spans="2:12" ht="12.75">
      <c r="B492" s="50" t="s">
        <v>422</v>
      </c>
      <c r="C492" s="66"/>
      <c r="D492" s="49" t="s">
        <v>394</v>
      </c>
      <c r="E492" s="49" t="s">
        <v>397</v>
      </c>
      <c r="F492" s="51" t="s">
        <v>423</v>
      </c>
      <c r="G492" s="48"/>
      <c r="H492" s="48"/>
      <c r="I492" s="137">
        <f aca="true" t="shared" si="72" ref="I492:J495">I493</f>
        <v>83.7</v>
      </c>
      <c r="J492" s="137">
        <f t="shared" si="72"/>
        <v>67</v>
      </c>
      <c r="K492" s="137">
        <f t="shared" si="65"/>
        <v>80.04778972520907</v>
      </c>
      <c r="L492" s="137">
        <f t="shared" si="66"/>
        <v>16.700000000000003</v>
      </c>
    </row>
    <row r="493" spans="2:12" ht="25.5">
      <c r="B493" s="50" t="s">
        <v>625</v>
      </c>
      <c r="C493" s="51"/>
      <c r="D493" s="49" t="s">
        <v>394</v>
      </c>
      <c r="E493" s="49" t="s">
        <v>397</v>
      </c>
      <c r="F493" s="51" t="s">
        <v>626</v>
      </c>
      <c r="G493" s="51"/>
      <c r="H493" s="51"/>
      <c r="I493" s="137">
        <f t="shared" si="72"/>
        <v>83.7</v>
      </c>
      <c r="J493" s="137">
        <f t="shared" si="72"/>
        <v>67</v>
      </c>
      <c r="K493" s="137">
        <f t="shared" si="65"/>
        <v>80.04778972520907</v>
      </c>
      <c r="L493" s="137">
        <f t="shared" si="66"/>
        <v>16.700000000000003</v>
      </c>
    </row>
    <row r="494" spans="2:12" ht="12.75">
      <c r="B494" s="50" t="s">
        <v>511</v>
      </c>
      <c r="C494" s="51"/>
      <c r="D494" s="49" t="s">
        <v>394</v>
      </c>
      <c r="E494" s="49" t="s">
        <v>397</v>
      </c>
      <c r="F494" s="51" t="s">
        <v>626</v>
      </c>
      <c r="G494" s="51">
        <v>300</v>
      </c>
      <c r="H494" s="51"/>
      <c r="I494" s="137">
        <f t="shared" si="72"/>
        <v>83.7</v>
      </c>
      <c r="J494" s="137">
        <f t="shared" si="72"/>
        <v>67</v>
      </c>
      <c r="K494" s="137">
        <f t="shared" si="65"/>
        <v>80.04778972520907</v>
      </c>
      <c r="L494" s="137">
        <f t="shared" si="66"/>
        <v>16.700000000000003</v>
      </c>
    </row>
    <row r="495" spans="2:12" ht="12.75">
      <c r="B495" s="50" t="s">
        <v>82</v>
      </c>
      <c r="C495" s="51"/>
      <c r="D495" s="49" t="s">
        <v>394</v>
      </c>
      <c r="E495" s="49" t="s">
        <v>397</v>
      </c>
      <c r="F495" s="51" t="s">
        <v>626</v>
      </c>
      <c r="G495" s="51">
        <v>320</v>
      </c>
      <c r="H495" s="51"/>
      <c r="I495" s="137">
        <f t="shared" si="72"/>
        <v>83.7</v>
      </c>
      <c r="J495" s="137">
        <f t="shared" si="72"/>
        <v>67</v>
      </c>
      <c r="K495" s="137">
        <f t="shared" si="65"/>
        <v>80.04778972520907</v>
      </c>
      <c r="L495" s="137">
        <f t="shared" si="66"/>
        <v>16.700000000000003</v>
      </c>
    </row>
    <row r="496" spans="2:12" ht="12.75">
      <c r="B496" s="40" t="s">
        <v>409</v>
      </c>
      <c r="C496" s="51"/>
      <c r="D496" s="49" t="s">
        <v>394</v>
      </c>
      <c r="E496" s="49" t="s">
        <v>397</v>
      </c>
      <c r="F496" s="51" t="s">
        <v>626</v>
      </c>
      <c r="G496" s="51">
        <v>320</v>
      </c>
      <c r="H496" s="51">
        <v>3</v>
      </c>
      <c r="I496" s="137">
        <v>83.7</v>
      </c>
      <c r="J496" s="137">
        <v>67</v>
      </c>
      <c r="K496" s="137">
        <f t="shared" si="65"/>
        <v>80.04778972520907</v>
      </c>
      <c r="L496" s="137">
        <f t="shared" si="66"/>
        <v>16.700000000000003</v>
      </c>
    </row>
    <row r="497" spans="2:12" ht="25.5">
      <c r="B497" s="40" t="s">
        <v>512</v>
      </c>
      <c r="C497" s="138"/>
      <c r="D497" s="49" t="s">
        <v>394</v>
      </c>
      <c r="E497" s="49" t="s">
        <v>397</v>
      </c>
      <c r="F497" s="51" t="s">
        <v>513</v>
      </c>
      <c r="G497" s="49"/>
      <c r="H497" s="49"/>
      <c r="I497" s="137">
        <f>I498+I503</f>
        <v>7</v>
      </c>
      <c r="J497" s="137">
        <f>J498+J503</f>
        <v>7</v>
      </c>
      <c r="K497" s="137">
        <f t="shared" si="65"/>
        <v>100</v>
      </c>
      <c r="L497" s="137">
        <f t="shared" si="66"/>
        <v>0</v>
      </c>
    </row>
    <row r="498" spans="2:12" ht="38.25">
      <c r="B498" s="40" t="s">
        <v>514</v>
      </c>
      <c r="C498" s="138"/>
      <c r="D498" s="49" t="s">
        <v>394</v>
      </c>
      <c r="E498" s="49" t="s">
        <v>397</v>
      </c>
      <c r="F498" s="51" t="s">
        <v>515</v>
      </c>
      <c r="G498" s="49"/>
      <c r="H498" s="49"/>
      <c r="I498" s="137">
        <f aca="true" t="shared" si="73" ref="I498:J501">I499</f>
        <v>1</v>
      </c>
      <c r="J498" s="137">
        <f t="shared" si="73"/>
        <v>1</v>
      </c>
      <c r="K498" s="137">
        <f t="shared" si="65"/>
        <v>100</v>
      </c>
      <c r="L498" s="137">
        <f t="shared" si="66"/>
        <v>0</v>
      </c>
    </row>
    <row r="499" spans="2:12" ht="38.25">
      <c r="B499" s="40" t="s">
        <v>516</v>
      </c>
      <c r="C499" s="138"/>
      <c r="D499" s="49" t="s">
        <v>394</v>
      </c>
      <c r="E499" s="49" t="s">
        <v>397</v>
      </c>
      <c r="F499" s="51" t="s">
        <v>517</v>
      </c>
      <c r="G499" s="52"/>
      <c r="H499" s="49"/>
      <c r="I499" s="137">
        <f t="shared" si="73"/>
        <v>1</v>
      </c>
      <c r="J499" s="137">
        <f t="shared" si="73"/>
        <v>1</v>
      </c>
      <c r="K499" s="137">
        <f t="shared" si="65"/>
        <v>100</v>
      </c>
      <c r="L499" s="137">
        <f t="shared" si="66"/>
        <v>0</v>
      </c>
    </row>
    <row r="500" spans="2:12" ht="12.75">
      <c r="B500" s="50" t="s">
        <v>432</v>
      </c>
      <c r="C500" s="51"/>
      <c r="D500" s="49" t="s">
        <v>394</v>
      </c>
      <c r="E500" s="49" t="s">
        <v>397</v>
      </c>
      <c r="F500" s="51" t="s">
        <v>517</v>
      </c>
      <c r="G500" s="49" t="s">
        <v>433</v>
      </c>
      <c r="H500" s="49"/>
      <c r="I500" s="137">
        <f t="shared" si="73"/>
        <v>1</v>
      </c>
      <c r="J500" s="137">
        <f t="shared" si="73"/>
        <v>1</v>
      </c>
      <c r="K500" s="137">
        <f t="shared" si="65"/>
        <v>100</v>
      </c>
      <c r="L500" s="137">
        <f t="shared" si="66"/>
        <v>0</v>
      </c>
    </row>
    <row r="501" spans="2:12" ht="12.75">
      <c r="B501" s="50" t="s">
        <v>434</v>
      </c>
      <c r="C501" s="51"/>
      <c r="D501" s="49" t="s">
        <v>394</v>
      </c>
      <c r="E501" s="49" t="s">
        <v>397</v>
      </c>
      <c r="F501" s="51" t="s">
        <v>517</v>
      </c>
      <c r="G501" s="49" t="s">
        <v>435</v>
      </c>
      <c r="H501" s="49"/>
      <c r="I501" s="137">
        <f t="shared" si="73"/>
        <v>1</v>
      </c>
      <c r="J501" s="137">
        <f t="shared" si="73"/>
        <v>1</v>
      </c>
      <c r="K501" s="137">
        <f t="shared" si="65"/>
        <v>100</v>
      </c>
      <c r="L501" s="137">
        <f t="shared" si="66"/>
        <v>0</v>
      </c>
    </row>
    <row r="502" spans="2:12" ht="12.75">
      <c r="B502" s="40" t="s">
        <v>421</v>
      </c>
      <c r="C502" s="138"/>
      <c r="D502" s="49" t="s">
        <v>394</v>
      </c>
      <c r="E502" s="49" t="s">
        <v>397</v>
      </c>
      <c r="F502" s="51" t="s">
        <v>517</v>
      </c>
      <c r="G502" s="49" t="s">
        <v>435</v>
      </c>
      <c r="H502" s="49">
        <v>2</v>
      </c>
      <c r="I502" s="137">
        <v>1</v>
      </c>
      <c r="J502" s="137">
        <v>1</v>
      </c>
      <c r="K502" s="137">
        <f t="shared" si="65"/>
        <v>100</v>
      </c>
      <c r="L502" s="137">
        <f t="shared" si="66"/>
        <v>0</v>
      </c>
    </row>
    <row r="503" spans="2:12" ht="38.25">
      <c r="B503" s="40" t="s">
        <v>518</v>
      </c>
      <c r="C503" s="138"/>
      <c r="D503" s="49" t="s">
        <v>394</v>
      </c>
      <c r="E503" s="49" t="s">
        <v>397</v>
      </c>
      <c r="F503" s="51" t="s">
        <v>519</v>
      </c>
      <c r="G503" s="49"/>
      <c r="H503" s="49"/>
      <c r="I503" s="137">
        <f aca="true" t="shared" si="74" ref="I503:J506">I504</f>
        <v>6</v>
      </c>
      <c r="J503" s="137">
        <f t="shared" si="74"/>
        <v>6</v>
      </c>
      <c r="K503" s="137">
        <f t="shared" si="65"/>
        <v>100</v>
      </c>
      <c r="L503" s="137">
        <f t="shared" si="66"/>
        <v>0</v>
      </c>
    </row>
    <row r="504" spans="2:12" ht="38.25">
      <c r="B504" s="40" t="s">
        <v>520</v>
      </c>
      <c r="C504" s="138"/>
      <c r="D504" s="49" t="s">
        <v>394</v>
      </c>
      <c r="E504" s="49" t="s">
        <v>397</v>
      </c>
      <c r="F504" s="51" t="s">
        <v>521</v>
      </c>
      <c r="G504" s="49"/>
      <c r="H504" s="49"/>
      <c r="I504" s="137">
        <f t="shared" si="74"/>
        <v>6</v>
      </c>
      <c r="J504" s="137">
        <f t="shared" si="74"/>
        <v>6</v>
      </c>
      <c r="K504" s="137">
        <f t="shared" si="65"/>
        <v>100</v>
      </c>
      <c r="L504" s="137">
        <f t="shared" si="66"/>
        <v>0</v>
      </c>
    </row>
    <row r="505" spans="2:12" ht="12.75">
      <c r="B505" s="50" t="s">
        <v>432</v>
      </c>
      <c r="C505" s="51"/>
      <c r="D505" s="49" t="s">
        <v>394</v>
      </c>
      <c r="E505" s="49" t="s">
        <v>397</v>
      </c>
      <c r="F505" s="51" t="s">
        <v>521</v>
      </c>
      <c r="G505" s="49" t="s">
        <v>433</v>
      </c>
      <c r="H505" s="49"/>
      <c r="I505" s="137">
        <f t="shared" si="74"/>
        <v>6</v>
      </c>
      <c r="J505" s="137">
        <f t="shared" si="74"/>
        <v>6</v>
      </c>
      <c r="K505" s="137">
        <f t="shared" si="65"/>
        <v>100</v>
      </c>
      <c r="L505" s="137">
        <f t="shared" si="66"/>
        <v>0</v>
      </c>
    </row>
    <row r="506" spans="2:12" ht="12.75">
      <c r="B506" s="50" t="s">
        <v>434</v>
      </c>
      <c r="C506" s="51"/>
      <c r="D506" s="49" t="s">
        <v>394</v>
      </c>
      <c r="E506" s="49" t="s">
        <v>397</v>
      </c>
      <c r="F506" s="51" t="s">
        <v>521</v>
      </c>
      <c r="G506" s="49" t="s">
        <v>435</v>
      </c>
      <c r="H506" s="49"/>
      <c r="I506" s="137">
        <f t="shared" si="74"/>
        <v>6</v>
      </c>
      <c r="J506" s="137">
        <f t="shared" si="74"/>
        <v>6</v>
      </c>
      <c r="K506" s="137">
        <f t="shared" si="65"/>
        <v>100</v>
      </c>
      <c r="L506" s="137">
        <f t="shared" si="66"/>
        <v>0</v>
      </c>
    </row>
    <row r="507" spans="2:12" ht="12.75">
      <c r="B507" s="40" t="s">
        <v>421</v>
      </c>
      <c r="C507" s="138"/>
      <c r="D507" s="49" t="s">
        <v>394</v>
      </c>
      <c r="E507" s="49" t="s">
        <v>397</v>
      </c>
      <c r="F507" s="51" t="s">
        <v>521</v>
      </c>
      <c r="G507" s="49" t="s">
        <v>435</v>
      </c>
      <c r="H507" s="49">
        <v>2</v>
      </c>
      <c r="I507" s="137">
        <v>6</v>
      </c>
      <c r="J507" s="137">
        <v>6</v>
      </c>
      <c r="K507" s="137">
        <f t="shared" si="65"/>
        <v>100</v>
      </c>
      <c r="L507" s="137">
        <f t="shared" si="66"/>
        <v>0</v>
      </c>
    </row>
    <row r="508" spans="2:12" ht="25.5">
      <c r="B508" s="40" t="s">
        <v>309</v>
      </c>
      <c r="C508" s="138"/>
      <c r="D508" s="49" t="s">
        <v>394</v>
      </c>
      <c r="E508" s="49" t="s">
        <v>397</v>
      </c>
      <c r="F508" s="51" t="s">
        <v>522</v>
      </c>
      <c r="G508" s="49"/>
      <c r="H508" s="49"/>
      <c r="I508" s="137">
        <f aca="true" t="shared" si="75" ref="I508:J512">I509</f>
        <v>6</v>
      </c>
      <c r="J508" s="137">
        <f t="shared" si="75"/>
        <v>5</v>
      </c>
      <c r="K508" s="137">
        <f t="shared" si="65"/>
        <v>83.33333333333334</v>
      </c>
      <c r="L508" s="137">
        <f t="shared" si="66"/>
        <v>1</v>
      </c>
    </row>
    <row r="509" spans="2:12" ht="51">
      <c r="B509" s="40" t="s">
        <v>562</v>
      </c>
      <c r="C509" s="153"/>
      <c r="D509" s="49" t="s">
        <v>394</v>
      </c>
      <c r="E509" s="49" t="s">
        <v>397</v>
      </c>
      <c r="F509" s="51" t="s">
        <v>524</v>
      </c>
      <c r="G509" s="49"/>
      <c r="H509" s="49"/>
      <c r="I509" s="137">
        <f t="shared" si="75"/>
        <v>6</v>
      </c>
      <c r="J509" s="137">
        <f t="shared" si="75"/>
        <v>5</v>
      </c>
      <c r="K509" s="137">
        <f t="shared" si="65"/>
        <v>83.33333333333334</v>
      </c>
      <c r="L509" s="137">
        <f t="shared" si="66"/>
        <v>1</v>
      </c>
    </row>
    <row r="510" spans="2:12" ht="51">
      <c r="B510" s="40" t="s">
        <v>563</v>
      </c>
      <c r="C510" s="153"/>
      <c r="D510" s="49" t="s">
        <v>394</v>
      </c>
      <c r="E510" s="49" t="s">
        <v>397</v>
      </c>
      <c r="F510" s="80" t="s">
        <v>526</v>
      </c>
      <c r="G510" s="49"/>
      <c r="H510" s="49"/>
      <c r="I510" s="137">
        <f t="shared" si="75"/>
        <v>6</v>
      </c>
      <c r="J510" s="137">
        <f t="shared" si="75"/>
        <v>5</v>
      </c>
      <c r="K510" s="137">
        <f t="shared" si="65"/>
        <v>83.33333333333334</v>
      </c>
      <c r="L510" s="137">
        <f t="shared" si="66"/>
        <v>1</v>
      </c>
    </row>
    <row r="511" spans="2:12" ht="12.75">
      <c r="B511" s="50" t="s">
        <v>432</v>
      </c>
      <c r="C511" s="51"/>
      <c r="D511" s="49" t="s">
        <v>394</v>
      </c>
      <c r="E511" s="49" t="s">
        <v>397</v>
      </c>
      <c r="F511" s="80" t="s">
        <v>526</v>
      </c>
      <c r="G511" s="49" t="s">
        <v>433</v>
      </c>
      <c r="H511" s="49"/>
      <c r="I511" s="137">
        <f t="shared" si="75"/>
        <v>6</v>
      </c>
      <c r="J511" s="137">
        <f t="shared" si="75"/>
        <v>5</v>
      </c>
      <c r="K511" s="137">
        <f t="shared" si="65"/>
        <v>83.33333333333334</v>
      </c>
      <c r="L511" s="137">
        <f t="shared" si="66"/>
        <v>1</v>
      </c>
    </row>
    <row r="512" spans="2:12" ht="12.75">
      <c r="B512" s="50" t="s">
        <v>434</v>
      </c>
      <c r="C512" s="51"/>
      <c r="D512" s="49" t="s">
        <v>394</v>
      </c>
      <c r="E512" s="49" t="s">
        <v>397</v>
      </c>
      <c r="F512" s="80" t="s">
        <v>526</v>
      </c>
      <c r="G512" s="49" t="s">
        <v>435</v>
      </c>
      <c r="H512" s="49"/>
      <c r="I512" s="137">
        <f t="shared" si="75"/>
        <v>6</v>
      </c>
      <c r="J512" s="137">
        <f t="shared" si="75"/>
        <v>5</v>
      </c>
      <c r="K512" s="137">
        <f t="shared" si="65"/>
        <v>83.33333333333334</v>
      </c>
      <c r="L512" s="137">
        <f t="shared" si="66"/>
        <v>1</v>
      </c>
    </row>
    <row r="513" spans="2:12" ht="12.75">
      <c r="B513" s="40" t="s">
        <v>421</v>
      </c>
      <c r="C513" s="138"/>
      <c r="D513" s="49" t="s">
        <v>394</v>
      </c>
      <c r="E513" s="49" t="s">
        <v>397</v>
      </c>
      <c r="F513" s="80" t="s">
        <v>526</v>
      </c>
      <c r="G513" s="49" t="s">
        <v>435</v>
      </c>
      <c r="H513" s="49">
        <v>2</v>
      </c>
      <c r="I513" s="137">
        <v>6</v>
      </c>
      <c r="J513" s="137">
        <v>5</v>
      </c>
      <c r="K513" s="137">
        <f t="shared" si="65"/>
        <v>83.33333333333334</v>
      </c>
      <c r="L513" s="137">
        <f t="shared" si="66"/>
        <v>1</v>
      </c>
    </row>
    <row r="514" spans="2:12" ht="25.5">
      <c r="B514" s="40" t="s">
        <v>627</v>
      </c>
      <c r="C514" s="138"/>
      <c r="D514" s="49" t="s">
        <v>394</v>
      </c>
      <c r="E514" s="49" t="s">
        <v>397</v>
      </c>
      <c r="F514" s="51" t="s">
        <v>527</v>
      </c>
      <c r="G514" s="51"/>
      <c r="H514" s="51"/>
      <c r="I514" s="137">
        <f aca="true" t="shared" si="76" ref="I514:J517">I515</f>
        <v>73</v>
      </c>
      <c r="J514" s="137">
        <f t="shared" si="76"/>
        <v>58.4</v>
      </c>
      <c r="K514" s="137">
        <f t="shared" si="65"/>
        <v>80</v>
      </c>
      <c r="L514" s="137">
        <f t="shared" si="66"/>
        <v>14.600000000000001</v>
      </c>
    </row>
    <row r="515" spans="2:12" ht="25.5">
      <c r="B515" s="40" t="s">
        <v>628</v>
      </c>
      <c r="C515" s="138"/>
      <c r="D515" s="49" t="s">
        <v>394</v>
      </c>
      <c r="E515" s="49" t="s">
        <v>397</v>
      </c>
      <c r="F515" s="51" t="s">
        <v>528</v>
      </c>
      <c r="G515" s="51"/>
      <c r="H515" s="51"/>
      <c r="I515" s="137">
        <f t="shared" si="76"/>
        <v>73</v>
      </c>
      <c r="J515" s="137">
        <f t="shared" si="76"/>
        <v>58.4</v>
      </c>
      <c r="K515" s="137">
        <f t="shared" si="65"/>
        <v>80</v>
      </c>
      <c r="L515" s="137">
        <f t="shared" si="66"/>
        <v>14.600000000000001</v>
      </c>
    </row>
    <row r="516" spans="2:12" ht="12.75">
      <c r="B516" s="50" t="s">
        <v>432</v>
      </c>
      <c r="C516" s="51"/>
      <c r="D516" s="49" t="s">
        <v>394</v>
      </c>
      <c r="E516" s="49" t="s">
        <v>397</v>
      </c>
      <c r="F516" s="51" t="s">
        <v>528</v>
      </c>
      <c r="G516" s="49" t="s">
        <v>433</v>
      </c>
      <c r="H516" s="49"/>
      <c r="I516" s="137">
        <f t="shared" si="76"/>
        <v>73</v>
      </c>
      <c r="J516" s="137">
        <f t="shared" si="76"/>
        <v>58.4</v>
      </c>
      <c r="K516" s="137">
        <f t="shared" si="65"/>
        <v>80</v>
      </c>
      <c r="L516" s="137">
        <f t="shared" si="66"/>
        <v>14.600000000000001</v>
      </c>
    </row>
    <row r="517" spans="2:12" ht="12.75">
      <c r="B517" s="50" t="s">
        <v>434</v>
      </c>
      <c r="C517" s="51"/>
      <c r="D517" s="49" t="s">
        <v>394</v>
      </c>
      <c r="E517" s="49" t="s">
        <v>397</v>
      </c>
      <c r="F517" s="51" t="s">
        <v>528</v>
      </c>
      <c r="G517" s="49" t="s">
        <v>435</v>
      </c>
      <c r="H517" s="49"/>
      <c r="I517" s="137">
        <f t="shared" si="76"/>
        <v>73</v>
      </c>
      <c r="J517" s="137">
        <f t="shared" si="76"/>
        <v>58.4</v>
      </c>
      <c r="K517" s="137">
        <f aca="true" t="shared" si="77" ref="K517:K580">J517/I517*100</f>
        <v>80</v>
      </c>
      <c r="L517" s="137">
        <f aca="true" t="shared" si="78" ref="L517:L580">I517-J517</f>
        <v>14.600000000000001</v>
      </c>
    </row>
    <row r="518" spans="2:12" ht="12.75">
      <c r="B518" s="40" t="s">
        <v>421</v>
      </c>
      <c r="C518" s="138"/>
      <c r="D518" s="49" t="s">
        <v>394</v>
      </c>
      <c r="E518" s="49" t="s">
        <v>397</v>
      </c>
      <c r="F518" s="51" t="s">
        <v>528</v>
      </c>
      <c r="G518" s="49" t="s">
        <v>435</v>
      </c>
      <c r="H518" s="49">
        <v>2</v>
      </c>
      <c r="I518" s="137">
        <v>73</v>
      </c>
      <c r="J518" s="137">
        <v>58.4</v>
      </c>
      <c r="K518" s="137">
        <f t="shared" si="77"/>
        <v>80</v>
      </c>
      <c r="L518" s="137">
        <f t="shared" si="78"/>
        <v>14.600000000000001</v>
      </c>
    </row>
    <row r="519" spans="2:12" ht="25.5">
      <c r="B519" s="40" t="s">
        <v>531</v>
      </c>
      <c r="C519" s="138"/>
      <c r="D519" s="49" t="s">
        <v>394</v>
      </c>
      <c r="E519" s="49" t="s">
        <v>397</v>
      </c>
      <c r="F519" s="49" t="s">
        <v>532</v>
      </c>
      <c r="G519" s="49"/>
      <c r="H519" s="49"/>
      <c r="I519" s="137">
        <f aca="true" t="shared" si="79" ref="I519:J522">I520</f>
        <v>1</v>
      </c>
      <c r="J519" s="137">
        <f t="shared" si="79"/>
        <v>0</v>
      </c>
      <c r="K519" s="137">
        <f t="shared" si="77"/>
        <v>0</v>
      </c>
      <c r="L519" s="137">
        <f t="shared" si="78"/>
        <v>1</v>
      </c>
    </row>
    <row r="520" spans="2:12" ht="25.5">
      <c r="B520" s="40" t="s">
        <v>533</v>
      </c>
      <c r="C520" s="138"/>
      <c r="D520" s="49" t="s">
        <v>394</v>
      </c>
      <c r="E520" s="49" t="s">
        <v>397</v>
      </c>
      <c r="F520" s="49" t="s">
        <v>534</v>
      </c>
      <c r="G520" s="49"/>
      <c r="H520" s="49"/>
      <c r="I520" s="137">
        <f t="shared" si="79"/>
        <v>1</v>
      </c>
      <c r="J520" s="137">
        <f t="shared" si="79"/>
        <v>0</v>
      </c>
      <c r="K520" s="137">
        <f t="shared" si="77"/>
        <v>0</v>
      </c>
      <c r="L520" s="137">
        <f t="shared" si="78"/>
        <v>1</v>
      </c>
    </row>
    <row r="521" spans="2:12" ht="12.75">
      <c r="B521" s="50" t="s">
        <v>432</v>
      </c>
      <c r="C521" s="51"/>
      <c r="D521" s="49" t="s">
        <v>394</v>
      </c>
      <c r="E521" s="49" t="s">
        <v>397</v>
      </c>
      <c r="F521" s="49" t="s">
        <v>534</v>
      </c>
      <c r="G521" s="49" t="s">
        <v>433</v>
      </c>
      <c r="H521" s="49"/>
      <c r="I521" s="137">
        <f t="shared" si="79"/>
        <v>1</v>
      </c>
      <c r="J521" s="137">
        <f t="shared" si="79"/>
        <v>0</v>
      </c>
      <c r="K521" s="137">
        <f t="shared" si="77"/>
        <v>0</v>
      </c>
      <c r="L521" s="137">
        <f t="shared" si="78"/>
        <v>1</v>
      </c>
    </row>
    <row r="522" spans="2:12" ht="12.75">
      <c r="B522" s="50" t="s">
        <v>434</v>
      </c>
      <c r="C522" s="51"/>
      <c r="D522" s="49" t="s">
        <v>394</v>
      </c>
      <c r="E522" s="49" t="s">
        <v>397</v>
      </c>
      <c r="F522" s="49" t="s">
        <v>534</v>
      </c>
      <c r="G522" s="49" t="s">
        <v>435</v>
      </c>
      <c r="H522" s="49"/>
      <c r="I522" s="137">
        <f t="shared" si="79"/>
        <v>1</v>
      </c>
      <c r="J522" s="137">
        <f t="shared" si="79"/>
        <v>0</v>
      </c>
      <c r="K522" s="137">
        <f t="shared" si="77"/>
        <v>0</v>
      </c>
      <c r="L522" s="137">
        <f t="shared" si="78"/>
        <v>1</v>
      </c>
    </row>
    <row r="523" spans="2:12" ht="12.75">
      <c r="B523" s="40" t="s">
        <v>421</v>
      </c>
      <c r="C523" s="138"/>
      <c r="D523" s="49" t="s">
        <v>394</v>
      </c>
      <c r="E523" s="49" t="s">
        <v>397</v>
      </c>
      <c r="F523" s="49" t="s">
        <v>534</v>
      </c>
      <c r="G523" s="49" t="s">
        <v>435</v>
      </c>
      <c r="H523" s="49">
        <v>2</v>
      </c>
      <c r="I523" s="137">
        <v>1</v>
      </c>
      <c r="J523" s="137">
        <v>0</v>
      </c>
      <c r="K523" s="137">
        <f t="shared" si="77"/>
        <v>0</v>
      </c>
      <c r="L523" s="137">
        <f t="shared" si="78"/>
        <v>1</v>
      </c>
    </row>
    <row r="524" spans="2:12" ht="25.5">
      <c r="B524" s="40" t="s">
        <v>629</v>
      </c>
      <c r="C524" s="138"/>
      <c r="D524" s="49" t="s">
        <v>394</v>
      </c>
      <c r="E524" s="49" t="s">
        <v>397</v>
      </c>
      <c r="F524" s="51" t="s">
        <v>537</v>
      </c>
      <c r="G524" s="51"/>
      <c r="H524" s="51"/>
      <c r="I524" s="137">
        <f>I525+I530+I535</f>
        <v>70.5</v>
      </c>
      <c r="J524" s="137">
        <f>J525+J530+J535</f>
        <v>64.5</v>
      </c>
      <c r="K524" s="137">
        <f t="shared" si="77"/>
        <v>91.48936170212765</v>
      </c>
      <c r="L524" s="137">
        <f t="shared" si="78"/>
        <v>6</v>
      </c>
    </row>
    <row r="525" spans="2:12" ht="38.25">
      <c r="B525" s="40" t="s">
        <v>630</v>
      </c>
      <c r="C525" s="138"/>
      <c r="D525" s="49" t="s">
        <v>394</v>
      </c>
      <c r="E525" s="49" t="s">
        <v>397</v>
      </c>
      <c r="F525" s="51" t="s">
        <v>538</v>
      </c>
      <c r="G525" s="51"/>
      <c r="H525" s="51"/>
      <c r="I525" s="137">
        <f aca="true" t="shared" si="80" ref="I525:J528">I526</f>
        <v>41</v>
      </c>
      <c r="J525" s="137">
        <f t="shared" si="80"/>
        <v>41</v>
      </c>
      <c r="K525" s="137">
        <f t="shared" si="77"/>
        <v>100</v>
      </c>
      <c r="L525" s="137">
        <f t="shared" si="78"/>
        <v>0</v>
      </c>
    </row>
    <row r="526" spans="2:12" ht="38.25">
      <c r="B526" s="40" t="s">
        <v>631</v>
      </c>
      <c r="C526" s="138"/>
      <c r="D526" s="49" t="s">
        <v>394</v>
      </c>
      <c r="E526" s="49" t="s">
        <v>397</v>
      </c>
      <c r="F526" s="51" t="s">
        <v>539</v>
      </c>
      <c r="G526" s="49"/>
      <c r="H526" s="49"/>
      <c r="I526" s="137">
        <f t="shared" si="80"/>
        <v>41</v>
      </c>
      <c r="J526" s="137">
        <f t="shared" si="80"/>
        <v>41</v>
      </c>
      <c r="K526" s="137">
        <f t="shared" si="77"/>
        <v>100</v>
      </c>
      <c r="L526" s="137">
        <f t="shared" si="78"/>
        <v>0</v>
      </c>
    </row>
    <row r="527" spans="2:12" ht="12.75">
      <c r="B527" s="50" t="s">
        <v>432</v>
      </c>
      <c r="C527" s="51"/>
      <c r="D527" s="49" t="s">
        <v>394</v>
      </c>
      <c r="E527" s="49" t="s">
        <v>397</v>
      </c>
      <c r="F527" s="51" t="s">
        <v>539</v>
      </c>
      <c r="G527" s="49" t="s">
        <v>433</v>
      </c>
      <c r="H527" s="49"/>
      <c r="I527" s="137">
        <f t="shared" si="80"/>
        <v>41</v>
      </c>
      <c r="J527" s="137">
        <f t="shared" si="80"/>
        <v>41</v>
      </c>
      <c r="K527" s="137">
        <f t="shared" si="77"/>
        <v>100</v>
      </c>
      <c r="L527" s="137">
        <f t="shared" si="78"/>
        <v>0</v>
      </c>
    </row>
    <row r="528" spans="2:12" ht="12.75">
      <c r="B528" s="50" t="s">
        <v>434</v>
      </c>
      <c r="C528" s="51"/>
      <c r="D528" s="49" t="s">
        <v>394</v>
      </c>
      <c r="E528" s="49" t="s">
        <v>397</v>
      </c>
      <c r="F528" s="51" t="s">
        <v>539</v>
      </c>
      <c r="G528" s="49" t="s">
        <v>435</v>
      </c>
      <c r="H528" s="49"/>
      <c r="I528" s="137">
        <f t="shared" si="80"/>
        <v>41</v>
      </c>
      <c r="J528" s="137">
        <f t="shared" si="80"/>
        <v>41</v>
      </c>
      <c r="K528" s="137">
        <f t="shared" si="77"/>
        <v>100</v>
      </c>
      <c r="L528" s="137">
        <f t="shared" si="78"/>
        <v>0</v>
      </c>
    </row>
    <row r="529" spans="2:12" ht="12.75">
      <c r="B529" s="40" t="s">
        <v>421</v>
      </c>
      <c r="C529" s="138"/>
      <c r="D529" s="49" t="s">
        <v>394</v>
      </c>
      <c r="E529" s="49" t="s">
        <v>397</v>
      </c>
      <c r="F529" s="51" t="s">
        <v>539</v>
      </c>
      <c r="G529" s="49" t="s">
        <v>435</v>
      </c>
      <c r="H529" s="49">
        <v>2</v>
      </c>
      <c r="I529" s="137">
        <v>41</v>
      </c>
      <c r="J529" s="137">
        <v>41</v>
      </c>
      <c r="K529" s="137">
        <f t="shared" si="77"/>
        <v>100</v>
      </c>
      <c r="L529" s="137">
        <f t="shared" si="78"/>
        <v>0</v>
      </c>
    </row>
    <row r="530" spans="2:12" ht="38.25">
      <c r="B530" s="40" t="s">
        <v>632</v>
      </c>
      <c r="C530" s="138"/>
      <c r="D530" s="49" t="s">
        <v>394</v>
      </c>
      <c r="E530" s="49" t="s">
        <v>397</v>
      </c>
      <c r="F530" s="51" t="s">
        <v>540</v>
      </c>
      <c r="G530" s="49"/>
      <c r="H530" s="49"/>
      <c r="I530" s="137">
        <f aca="true" t="shared" si="81" ref="I530:J533">I531</f>
        <v>18</v>
      </c>
      <c r="J530" s="137">
        <f t="shared" si="81"/>
        <v>15</v>
      </c>
      <c r="K530" s="137">
        <f t="shared" si="77"/>
        <v>83.33333333333334</v>
      </c>
      <c r="L530" s="137">
        <f t="shared" si="78"/>
        <v>3</v>
      </c>
    </row>
    <row r="531" spans="2:12" ht="38.25">
      <c r="B531" s="40" t="s">
        <v>633</v>
      </c>
      <c r="C531" s="138"/>
      <c r="D531" s="49" t="s">
        <v>394</v>
      </c>
      <c r="E531" s="49" t="s">
        <v>397</v>
      </c>
      <c r="F531" s="51" t="s">
        <v>541</v>
      </c>
      <c r="G531" s="52"/>
      <c r="H531" s="49"/>
      <c r="I531" s="137">
        <f t="shared" si="81"/>
        <v>18</v>
      </c>
      <c r="J531" s="137">
        <f t="shared" si="81"/>
        <v>15</v>
      </c>
      <c r="K531" s="137">
        <f t="shared" si="77"/>
        <v>83.33333333333334</v>
      </c>
      <c r="L531" s="137">
        <f t="shared" si="78"/>
        <v>3</v>
      </c>
    </row>
    <row r="532" spans="2:12" ht="12.75">
      <c r="B532" s="50" t="s">
        <v>432</v>
      </c>
      <c r="C532" s="51"/>
      <c r="D532" s="49" t="s">
        <v>394</v>
      </c>
      <c r="E532" s="49" t="s">
        <v>397</v>
      </c>
      <c r="F532" s="51" t="s">
        <v>541</v>
      </c>
      <c r="G532" s="49" t="s">
        <v>433</v>
      </c>
      <c r="H532" s="49"/>
      <c r="I532" s="137">
        <f t="shared" si="81"/>
        <v>18</v>
      </c>
      <c r="J532" s="137">
        <f t="shared" si="81"/>
        <v>15</v>
      </c>
      <c r="K532" s="137">
        <f t="shared" si="77"/>
        <v>83.33333333333334</v>
      </c>
      <c r="L532" s="137">
        <f t="shared" si="78"/>
        <v>3</v>
      </c>
    </row>
    <row r="533" spans="2:12" ht="12.75">
      <c r="B533" s="50" t="s">
        <v>434</v>
      </c>
      <c r="C533" s="51"/>
      <c r="D533" s="49" t="s">
        <v>394</v>
      </c>
      <c r="E533" s="49" t="s">
        <v>397</v>
      </c>
      <c r="F533" s="51" t="s">
        <v>541</v>
      </c>
      <c r="G533" s="49" t="s">
        <v>435</v>
      </c>
      <c r="H533" s="49"/>
      <c r="I533" s="137">
        <f t="shared" si="81"/>
        <v>18</v>
      </c>
      <c r="J533" s="137">
        <f t="shared" si="81"/>
        <v>15</v>
      </c>
      <c r="K533" s="137">
        <f t="shared" si="77"/>
        <v>83.33333333333334</v>
      </c>
      <c r="L533" s="137">
        <f t="shared" si="78"/>
        <v>3</v>
      </c>
    </row>
    <row r="534" spans="2:12" ht="12.75">
      <c r="B534" s="40" t="s">
        <v>421</v>
      </c>
      <c r="C534" s="138"/>
      <c r="D534" s="49" t="s">
        <v>394</v>
      </c>
      <c r="E534" s="49" t="s">
        <v>397</v>
      </c>
      <c r="F534" s="51" t="s">
        <v>541</v>
      </c>
      <c r="G534" s="49" t="s">
        <v>435</v>
      </c>
      <c r="H534" s="49">
        <v>2</v>
      </c>
      <c r="I534" s="137">
        <v>18</v>
      </c>
      <c r="J534" s="137">
        <v>15</v>
      </c>
      <c r="K534" s="137">
        <f t="shared" si="77"/>
        <v>83.33333333333334</v>
      </c>
      <c r="L534" s="137">
        <f t="shared" si="78"/>
        <v>3</v>
      </c>
    </row>
    <row r="535" spans="2:12" ht="38.25">
      <c r="B535" s="40" t="s">
        <v>634</v>
      </c>
      <c r="C535" s="138"/>
      <c r="D535" s="49" t="s">
        <v>394</v>
      </c>
      <c r="E535" s="49" t="s">
        <v>397</v>
      </c>
      <c r="F535" s="51" t="s">
        <v>542</v>
      </c>
      <c r="G535" s="49"/>
      <c r="H535" s="49"/>
      <c r="I535" s="137">
        <f aca="true" t="shared" si="82" ref="I535:J538">I536</f>
        <v>11.5</v>
      </c>
      <c r="J535" s="137">
        <f t="shared" si="82"/>
        <v>8.5</v>
      </c>
      <c r="K535" s="137">
        <f t="shared" si="77"/>
        <v>73.91304347826086</v>
      </c>
      <c r="L535" s="137">
        <f t="shared" si="78"/>
        <v>3</v>
      </c>
    </row>
    <row r="536" spans="2:12" ht="38.25">
      <c r="B536" s="40" t="s">
        <v>0</v>
      </c>
      <c r="C536" s="138"/>
      <c r="D536" s="49" t="s">
        <v>394</v>
      </c>
      <c r="E536" s="49" t="s">
        <v>397</v>
      </c>
      <c r="F536" s="51" t="s">
        <v>543</v>
      </c>
      <c r="G536" s="52"/>
      <c r="H536" s="49"/>
      <c r="I536" s="137">
        <f t="shared" si="82"/>
        <v>11.5</v>
      </c>
      <c r="J536" s="137">
        <f t="shared" si="82"/>
        <v>8.5</v>
      </c>
      <c r="K536" s="137">
        <f t="shared" si="77"/>
        <v>73.91304347826086</v>
      </c>
      <c r="L536" s="137">
        <f t="shared" si="78"/>
        <v>3</v>
      </c>
    </row>
    <row r="537" spans="2:12" ht="12.75">
      <c r="B537" s="50" t="s">
        <v>432</v>
      </c>
      <c r="C537" s="51"/>
      <c r="D537" s="49" t="s">
        <v>394</v>
      </c>
      <c r="E537" s="49" t="s">
        <v>397</v>
      </c>
      <c r="F537" s="51" t="s">
        <v>543</v>
      </c>
      <c r="G537" s="49" t="s">
        <v>433</v>
      </c>
      <c r="H537" s="49"/>
      <c r="I537" s="137">
        <f t="shared" si="82"/>
        <v>11.5</v>
      </c>
      <c r="J537" s="137">
        <f t="shared" si="82"/>
        <v>8.5</v>
      </c>
      <c r="K537" s="137">
        <f t="shared" si="77"/>
        <v>73.91304347826086</v>
      </c>
      <c r="L537" s="137">
        <f t="shared" si="78"/>
        <v>3</v>
      </c>
    </row>
    <row r="538" spans="2:12" ht="12.75">
      <c r="B538" s="50" t="s">
        <v>434</v>
      </c>
      <c r="C538" s="51"/>
      <c r="D538" s="49" t="s">
        <v>394</v>
      </c>
      <c r="E538" s="49" t="s">
        <v>397</v>
      </c>
      <c r="F538" s="51" t="s">
        <v>543</v>
      </c>
      <c r="G538" s="49" t="s">
        <v>435</v>
      </c>
      <c r="H538" s="49"/>
      <c r="I538" s="137">
        <f t="shared" si="82"/>
        <v>11.5</v>
      </c>
      <c r="J538" s="137">
        <f t="shared" si="82"/>
        <v>8.5</v>
      </c>
      <c r="K538" s="137">
        <f t="shared" si="77"/>
        <v>73.91304347826086</v>
      </c>
      <c r="L538" s="137">
        <f t="shared" si="78"/>
        <v>3</v>
      </c>
    </row>
    <row r="539" spans="2:12" ht="12.75">
      <c r="B539" s="40" t="s">
        <v>421</v>
      </c>
      <c r="C539" s="138"/>
      <c r="D539" s="49" t="s">
        <v>394</v>
      </c>
      <c r="E539" s="49" t="s">
        <v>397</v>
      </c>
      <c r="F539" s="51" t="s">
        <v>543</v>
      </c>
      <c r="G539" s="49" t="s">
        <v>435</v>
      </c>
      <c r="H539" s="49">
        <v>2</v>
      </c>
      <c r="I539" s="137">
        <v>11.5</v>
      </c>
      <c r="J539" s="137">
        <v>8.5</v>
      </c>
      <c r="K539" s="137">
        <f t="shared" si="77"/>
        <v>73.91304347826086</v>
      </c>
      <c r="L539" s="137">
        <f t="shared" si="78"/>
        <v>3</v>
      </c>
    </row>
    <row r="540" spans="2:12" ht="25.5">
      <c r="B540" s="40" t="s">
        <v>1</v>
      </c>
      <c r="C540" s="138"/>
      <c r="D540" s="49" t="s">
        <v>394</v>
      </c>
      <c r="E540" s="49" t="s">
        <v>397</v>
      </c>
      <c r="F540" s="49" t="s">
        <v>535</v>
      </c>
      <c r="G540" s="49"/>
      <c r="H540" s="49"/>
      <c r="I540" s="137">
        <f>I541</f>
        <v>1012.2</v>
      </c>
      <c r="J540" s="137">
        <f>J541</f>
        <v>812.8</v>
      </c>
      <c r="K540" s="137">
        <f t="shared" si="77"/>
        <v>80.30033590199565</v>
      </c>
      <c r="L540" s="137">
        <f t="shared" si="78"/>
        <v>199.4000000000001</v>
      </c>
    </row>
    <row r="541" spans="2:12" ht="25.5">
      <c r="B541" s="40" t="s">
        <v>2</v>
      </c>
      <c r="C541" s="138"/>
      <c r="D541" s="49" t="s">
        <v>394</v>
      </c>
      <c r="E541" s="49" t="s">
        <v>397</v>
      </c>
      <c r="F541" s="49" t="s">
        <v>536</v>
      </c>
      <c r="G541" s="48"/>
      <c r="H541" s="49"/>
      <c r="I541" s="137">
        <f>I542+I545+I548</f>
        <v>1012.2</v>
      </c>
      <c r="J541" s="137">
        <f>J542+J545+J548</f>
        <v>812.8</v>
      </c>
      <c r="K541" s="137">
        <f t="shared" si="77"/>
        <v>80.30033590199565</v>
      </c>
      <c r="L541" s="137">
        <f t="shared" si="78"/>
        <v>199.4000000000001</v>
      </c>
    </row>
    <row r="542" spans="2:12" ht="12.75">
      <c r="B542" s="50" t="s">
        <v>432</v>
      </c>
      <c r="C542" s="51"/>
      <c r="D542" s="49" t="s">
        <v>394</v>
      </c>
      <c r="E542" s="49" t="s">
        <v>397</v>
      </c>
      <c r="F542" s="49" t="s">
        <v>536</v>
      </c>
      <c r="G542" s="49" t="s">
        <v>433</v>
      </c>
      <c r="H542" s="49"/>
      <c r="I542" s="137">
        <f>I543</f>
        <v>15</v>
      </c>
      <c r="J542" s="137">
        <f>J543</f>
        <v>15</v>
      </c>
      <c r="K542" s="137">
        <f t="shared" si="77"/>
        <v>100</v>
      </c>
      <c r="L542" s="137">
        <f t="shared" si="78"/>
        <v>0</v>
      </c>
    </row>
    <row r="543" spans="2:12" ht="12.75">
      <c r="B543" s="50" t="s">
        <v>434</v>
      </c>
      <c r="C543" s="51"/>
      <c r="D543" s="49" t="s">
        <v>394</v>
      </c>
      <c r="E543" s="49" t="s">
        <v>397</v>
      </c>
      <c r="F543" s="49" t="s">
        <v>536</v>
      </c>
      <c r="G543" s="49" t="s">
        <v>435</v>
      </c>
      <c r="H543" s="49"/>
      <c r="I543" s="137">
        <f>I544</f>
        <v>15</v>
      </c>
      <c r="J543" s="137">
        <f>J544</f>
        <v>15</v>
      </c>
      <c r="K543" s="137">
        <f t="shared" si="77"/>
        <v>100</v>
      </c>
      <c r="L543" s="137">
        <f t="shared" si="78"/>
        <v>0</v>
      </c>
    </row>
    <row r="544" spans="2:12" ht="12.75">
      <c r="B544" s="40" t="s">
        <v>421</v>
      </c>
      <c r="C544" s="138"/>
      <c r="D544" s="49" t="s">
        <v>394</v>
      </c>
      <c r="E544" s="49" t="s">
        <v>397</v>
      </c>
      <c r="F544" s="49" t="s">
        <v>536</v>
      </c>
      <c r="G544" s="49" t="s">
        <v>435</v>
      </c>
      <c r="H544" s="49">
        <v>2</v>
      </c>
      <c r="I544" s="137">
        <v>15</v>
      </c>
      <c r="J544" s="137">
        <v>15</v>
      </c>
      <c r="K544" s="137">
        <f t="shared" si="77"/>
        <v>100</v>
      </c>
      <c r="L544" s="137">
        <f t="shared" si="78"/>
        <v>0</v>
      </c>
    </row>
    <row r="545" spans="2:12" ht="12.75">
      <c r="B545" s="50" t="s">
        <v>511</v>
      </c>
      <c r="C545" s="51"/>
      <c r="D545" s="49" t="s">
        <v>394</v>
      </c>
      <c r="E545" s="49" t="s">
        <v>397</v>
      </c>
      <c r="F545" s="49" t="s">
        <v>536</v>
      </c>
      <c r="G545" s="51">
        <v>300</v>
      </c>
      <c r="H545" s="49"/>
      <c r="I545" s="137">
        <f>I546</f>
        <v>67.5</v>
      </c>
      <c r="J545" s="137">
        <f>J546</f>
        <v>67.5</v>
      </c>
      <c r="K545" s="137">
        <f t="shared" si="77"/>
        <v>100</v>
      </c>
      <c r="L545" s="137">
        <f t="shared" si="78"/>
        <v>0</v>
      </c>
    </row>
    <row r="546" spans="2:12" ht="12.75">
      <c r="B546" s="50" t="s">
        <v>82</v>
      </c>
      <c r="C546" s="51"/>
      <c r="D546" s="49" t="s">
        <v>394</v>
      </c>
      <c r="E546" s="49" t="s">
        <v>397</v>
      </c>
      <c r="F546" s="49" t="s">
        <v>536</v>
      </c>
      <c r="G546" s="51">
        <v>320</v>
      </c>
      <c r="H546" s="49"/>
      <c r="I546" s="137">
        <f>I547</f>
        <v>67.5</v>
      </c>
      <c r="J546" s="137">
        <f>J547</f>
        <v>67.5</v>
      </c>
      <c r="K546" s="137">
        <f t="shared" si="77"/>
        <v>100</v>
      </c>
      <c r="L546" s="137">
        <f t="shared" si="78"/>
        <v>0</v>
      </c>
    </row>
    <row r="547" spans="2:12" ht="12.75">
      <c r="B547" s="40" t="s">
        <v>421</v>
      </c>
      <c r="C547" s="51"/>
      <c r="D547" s="49" t="s">
        <v>394</v>
      </c>
      <c r="E547" s="49" t="s">
        <v>397</v>
      </c>
      <c r="F547" s="49" t="s">
        <v>536</v>
      </c>
      <c r="G547" s="51">
        <v>320</v>
      </c>
      <c r="H547" s="49">
        <v>2</v>
      </c>
      <c r="I547" s="137">
        <v>67.5</v>
      </c>
      <c r="J547" s="137">
        <v>67.5</v>
      </c>
      <c r="K547" s="137">
        <f t="shared" si="77"/>
        <v>100</v>
      </c>
      <c r="L547" s="137">
        <f t="shared" si="78"/>
        <v>0</v>
      </c>
    </row>
    <row r="548" spans="2:12" ht="25.5">
      <c r="B548" s="40" t="s">
        <v>473</v>
      </c>
      <c r="C548" s="138"/>
      <c r="D548" s="49" t="s">
        <v>394</v>
      </c>
      <c r="E548" s="49" t="s">
        <v>397</v>
      </c>
      <c r="F548" s="49" t="s">
        <v>536</v>
      </c>
      <c r="G548" s="49" t="s">
        <v>474</v>
      </c>
      <c r="H548" s="49"/>
      <c r="I548" s="137">
        <f>I549</f>
        <v>929.7</v>
      </c>
      <c r="J548" s="137">
        <f>J549</f>
        <v>730.3</v>
      </c>
      <c r="K548" s="137">
        <f t="shared" si="77"/>
        <v>78.55222114660643</v>
      </c>
      <c r="L548" s="137">
        <f t="shared" si="78"/>
        <v>199.4000000000001</v>
      </c>
    </row>
    <row r="549" spans="2:12" ht="25.5">
      <c r="B549" s="40" t="s">
        <v>157</v>
      </c>
      <c r="C549" s="138"/>
      <c r="D549" s="49" t="s">
        <v>394</v>
      </c>
      <c r="E549" s="49" t="s">
        <v>397</v>
      </c>
      <c r="F549" s="49" t="s">
        <v>536</v>
      </c>
      <c r="G549" s="49" t="s">
        <v>156</v>
      </c>
      <c r="H549" s="49"/>
      <c r="I549" s="137">
        <f>I550</f>
        <v>929.7</v>
      </c>
      <c r="J549" s="137">
        <f>J550</f>
        <v>730.3</v>
      </c>
      <c r="K549" s="137">
        <f t="shared" si="77"/>
        <v>78.55222114660643</v>
      </c>
      <c r="L549" s="137">
        <f t="shared" si="78"/>
        <v>199.4000000000001</v>
      </c>
    </row>
    <row r="550" spans="2:12" ht="12.75">
      <c r="B550" s="40" t="s">
        <v>421</v>
      </c>
      <c r="C550" s="51"/>
      <c r="D550" s="49" t="s">
        <v>394</v>
      </c>
      <c r="E550" s="49" t="s">
        <v>397</v>
      </c>
      <c r="F550" s="49" t="s">
        <v>536</v>
      </c>
      <c r="G550" s="49" t="s">
        <v>156</v>
      </c>
      <c r="H550" s="49">
        <v>2</v>
      </c>
      <c r="I550" s="137">
        <v>929.7</v>
      </c>
      <c r="J550" s="137">
        <v>730.3</v>
      </c>
      <c r="K550" s="137">
        <f t="shared" si="77"/>
        <v>78.55222114660643</v>
      </c>
      <c r="L550" s="137">
        <f t="shared" si="78"/>
        <v>199.4000000000001</v>
      </c>
    </row>
    <row r="551" spans="2:12" ht="38.25">
      <c r="B551" s="78" t="s">
        <v>458</v>
      </c>
      <c r="C551" s="51"/>
      <c r="D551" s="49" t="s">
        <v>394</v>
      </c>
      <c r="E551" s="49" t="s">
        <v>397</v>
      </c>
      <c r="F551" s="57" t="s">
        <v>501</v>
      </c>
      <c r="G551" s="49"/>
      <c r="H551" s="49"/>
      <c r="I551" s="137">
        <f aca="true" t="shared" si="83" ref="I551:J554">I552</f>
        <v>60</v>
      </c>
      <c r="J551" s="137">
        <f t="shared" si="83"/>
        <v>27.2</v>
      </c>
      <c r="K551" s="137">
        <f t="shared" si="77"/>
        <v>45.33333333333333</v>
      </c>
      <c r="L551" s="137">
        <f t="shared" si="78"/>
        <v>32.8</v>
      </c>
    </row>
    <row r="552" spans="2:12" ht="38.25">
      <c r="B552" s="78" t="s">
        <v>500</v>
      </c>
      <c r="C552" s="61"/>
      <c r="D552" s="49" t="s">
        <v>394</v>
      </c>
      <c r="E552" s="49" t="s">
        <v>397</v>
      </c>
      <c r="F552" s="57" t="s">
        <v>499</v>
      </c>
      <c r="G552" s="49"/>
      <c r="H552" s="49"/>
      <c r="I552" s="137">
        <f t="shared" si="83"/>
        <v>60</v>
      </c>
      <c r="J552" s="137">
        <f t="shared" si="83"/>
        <v>27.2</v>
      </c>
      <c r="K552" s="137">
        <f t="shared" si="77"/>
        <v>45.33333333333333</v>
      </c>
      <c r="L552" s="137">
        <f t="shared" si="78"/>
        <v>32.8</v>
      </c>
    </row>
    <row r="553" spans="2:12" ht="25.5">
      <c r="B553" s="40" t="s">
        <v>473</v>
      </c>
      <c r="C553" s="61"/>
      <c r="D553" s="49" t="s">
        <v>394</v>
      </c>
      <c r="E553" s="49" t="s">
        <v>397</v>
      </c>
      <c r="F553" s="57" t="s">
        <v>499</v>
      </c>
      <c r="G553" s="49" t="s">
        <v>474</v>
      </c>
      <c r="H553" s="49"/>
      <c r="I553" s="137">
        <f t="shared" si="83"/>
        <v>60</v>
      </c>
      <c r="J553" s="137">
        <f t="shared" si="83"/>
        <v>27.2</v>
      </c>
      <c r="K553" s="137">
        <f t="shared" si="77"/>
        <v>45.33333333333333</v>
      </c>
      <c r="L553" s="137">
        <f t="shared" si="78"/>
        <v>32.8</v>
      </c>
    </row>
    <row r="554" spans="2:12" ht="25.5">
      <c r="B554" s="40" t="s">
        <v>157</v>
      </c>
      <c r="C554" s="61"/>
      <c r="D554" s="49" t="s">
        <v>394</v>
      </c>
      <c r="E554" s="49" t="s">
        <v>397</v>
      </c>
      <c r="F554" s="57" t="s">
        <v>499</v>
      </c>
      <c r="G554" s="49" t="s">
        <v>156</v>
      </c>
      <c r="H554" s="49"/>
      <c r="I554" s="137">
        <f t="shared" si="83"/>
        <v>60</v>
      </c>
      <c r="J554" s="137">
        <f t="shared" si="83"/>
        <v>27.2</v>
      </c>
      <c r="K554" s="137">
        <f t="shared" si="77"/>
        <v>45.33333333333333</v>
      </c>
      <c r="L554" s="137">
        <f t="shared" si="78"/>
        <v>32.8</v>
      </c>
    </row>
    <row r="555" spans="2:12" ht="12.75">
      <c r="B555" s="40" t="s">
        <v>421</v>
      </c>
      <c r="C555" s="61"/>
      <c r="D555" s="49" t="s">
        <v>394</v>
      </c>
      <c r="E555" s="49" t="s">
        <v>397</v>
      </c>
      <c r="F555" s="57" t="s">
        <v>499</v>
      </c>
      <c r="G555" s="49" t="s">
        <v>156</v>
      </c>
      <c r="H555" s="49">
        <v>2</v>
      </c>
      <c r="I555" s="137">
        <v>60</v>
      </c>
      <c r="J555" s="137">
        <v>27.2</v>
      </c>
      <c r="K555" s="137">
        <f t="shared" si="77"/>
        <v>45.33333333333333</v>
      </c>
      <c r="L555" s="137">
        <f t="shared" si="78"/>
        <v>32.8</v>
      </c>
    </row>
    <row r="556" spans="2:12" ht="12.75">
      <c r="B556" s="81" t="s">
        <v>208</v>
      </c>
      <c r="C556" s="80"/>
      <c r="D556" s="49" t="s">
        <v>394</v>
      </c>
      <c r="E556" s="49" t="s">
        <v>398</v>
      </c>
      <c r="F556" s="49"/>
      <c r="G556" s="49"/>
      <c r="H556" s="49"/>
      <c r="I556" s="137">
        <f>I557</f>
        <v>975.8000000000001</v>
      </c>
      <c r="J556" s="137">
        <f>J557</f>
        <v>814.4</v>
      </c>
      <c r="K556" s="137">
        <f t="shared" si="77"/>
        <v>83.45972535355605</v>
      </c>
      <c r="L556" s="137">
        <f t="shared" si="78"/>
        <v>161.4000000000001</v>
      </c>
    </row>
    <row r="557" spans="2:12" ht="12.75">
      <c r="B557" s="50" t="s">
        <v>422</v>
      </c>
      <c r="C557" s="66"/>
      <c r="D557" s="49" t="s">
        <v>394</v>
      </c>
      <c r="E557" s="49" t="s">
        <v>398</v>
      </c>
      <c r="F557" s="49" t="s">
        <v>423</v>
      </c>
      <c r="G557" s="49"/>
      <c r="H557" s="49"/>
      <c r="I557" s="137">
        <f>I558</f>
        <v>975.8000000000001</v>
      </c>
      <c r="J557" s="137">
        <f>J558</f>
        <v>814.4</v>
      </c>
      <c r="K557" s="137">
        <f t="shared" si="77"/>
        <v>83.45972535355605</v>
      </c>
      <c r="L557" s="137">
        <f t="shared" si="78"/>
        <v>161.4000000000001</v>
      </c>
    </row>
    <row r="558" spans="2:12" ht="38.25">
      <c r="B558" s="40" t="s">
        <v>588</v>
      </c>
      <c r="C558" s="138"/>
      <c r="D558" s="49" t="s">
        <v>394</v>
      </c>
      <c r="E558" s="49" t="s">
        <v>398</v>
      </c>
      <c r="F558" s="49" t="s">
        <v>544</v>
      </c>
      <c r="G558" s="49"/>
      <c r="H558" s="49"/>
      <c r="I558" s="137">
        <f>I559+I562+I565</f>
        <v>975.8000000000001</v>
      </c>
      <c r="J558" s="137">
        <f>J559+J562+J565</f>
        <v>814.4</v>
      </c>
      <c r="K558" s="137">
        <f t="shared" si="77"/>
        <v>83.45972535355605</v>
      </c>
      <c r="L558" s="137">
        <f t="shared" si="78"/>
        <v>161.4000000000001</v>
      </c>
    </row>
    <row r="559" spans="2:12" ht="38.25">
      <c r="B559" s="40" t="s">
        <v>425</v>
      </c>
      <c r="C559" s="138"/>
      <c r="D559" s="49" t="s">
        <v>394</v>
      </c>
      <c r="E559" s="49" t="s">
        <v>398</v>
      </c>
      <c r="F559" s="49" t="s">
        <v>544</v>
      </c>
      <c r="G559" s="49" t="s">
        <v>120</v>
      </c>
      <c r="H559" s="49"/>
      <c r="I559" s="137">
        <f>I560</f>
        <v>813.7</v>
      </c>
      <c r="J559" s="137">
        <f>J560</f>
        <v>678.4</v>
      </c>
      <c r="K559" s="137">
        <f t="shared" si="77"/>
        <v>83.37225021506697</v>
      </c>
      <c r="L559" s="137">
        <f t="shared" si="78"/>
        <v>135.30000000000007</v>
      </c>
    </row>
    <row r="560" spans="2:12" ht="12.75">
      <c r="B560" s="40" t="s">
        <v>426</v>
      </c>
      <c r="C560" s="138"/>
      <c r="D560" s="49" t="s">
        <v>394</v>
      </c>
      <c r="E560" s="49" t="s">
        <v>398</v>
      </c>
      <c r="F560" s="49" t="s">
        <v>544</v>
      </c>
      <c r="G560" s="49" t="s">
        <v>427</v>
      </c>
      <c r="H560" s="49"/>
      <c r="I560" s="137">
        <f>I561</f>
        <v>813.7</v>
      </c>
      <c r="J560" s="137">
        <f>J561</f>
        <v>678.4</v>
      </c>
      <c r="K560" s="137">
        <f t="shared" si="77"/>
        <v>83.37225021506697</v>
      </c>
      <c r="L560" s="137">
        <f t="shared" si="78"/>
        <v>135.30000000000007</v>
      </c>
    </row>
    <row r="561" spans="2:12" ht="12.75">
      <c r="B561" s="40" t="s">
        <v>421</v>
      </c>
      <c r="C561" s="138"/>
      <c r="D561" s="49" t="s">
        <v>394</v>
      </c>
      <c r="E561" s="49" t="s">
        <v>398</v>
      </c>
      <c r="F561" s="49" t="s">
        <v>544</v>
      </c>
      <c r="G561" s="49" t="s">
        <v>427</v>
      </c>
      <c r="H561" s="49">
        <v>2</v>
      </c>
      <c r="I561" s="137">
        <v>813.7</v>
      </c>
      <c r="J561" s="137">
        <v>678.4</v>
      </c>
      <c r="K561" s="137">
        <f t="shared" si="77"/>
        <v>83.37225021506697</v>
      </c>
      <c r="L561" s="137">
        <f t="shared" si="78"/>
        <v>135.30000000000007</v>
      </c>
    </row>
    <row r="562" spans="2:12" ht="12.75">
      <c r="B562" s="50" t="s">
        <v>432</v>
      </c>
      <c r="C562" s="51"/>
      <c r="D562" s="49" t="s">
        <v>394</v>
      </c>
      <c r="E562" s="49" t="s">
        <v>398</v>
      </c>
      <c r="F562" s="49" t="s">
        <v>544</v>
      </c>
      <c r="G562" s="49" t="s">
        <v>433</v>
      </c>
      <c r="H562" s="49"/>
      <c r="I562" s="137">
        <f>I563</f>
        <v>160.7</v>
      </c>
      <c r="J562" s="137">
        <f>J563</f>
        <v>135.5</v>
      </c>
      <c r="K562" s="137">
        <f t="shared" si="77"/>
        <v>84.31860609831986</v>
      </c>
      <c r="L562" s="137">
        <f t="shared" si="78"/>
        <v>25.19999999999999</v>
      </c>
    </row>
    <row r="563" spans="2:12" ht="12.75">
      <c r="B563" s="50" t="s">
        <v>434</v>
      </c>
      <c r="C563" s="51"/>
      <c r="D563" s="49" t="s">
        <v>394</v>
      </c>
      <c r="E563" s="49" t="s">
        <v>398</v>
      </c>
      <c r="F563" s="49" t="s">
        <v>544</v>
      </c>
      <c r="G563" s="49" t="s">
        <v>435</v>
      </c>
      <c r="H563" s="49"/>
      <c r="I563" s="137">
        <f>I564</f>
        <v>160.7</v>
      </c>
      <c r="J563" s="137">
        <f>J564</f>
        <v>135.5</v>
      </c>
      <c r="K563" s="137">
        <f t="shared" si="77"/>
        <v>84.31860609831986</v>
      </c>
      <c r="L563" s="137">
        <f t="shared" si="78"/>
        <v>25.19999999999999</v>
      </c>
    </row>
    <row r="564" spans="2:12" ht="12.75">
      <c r="B564" s="40" t="s">
        <v>421</v>
      </c>
      <c r="C564" s="138"/>
      <c r="D564" s="49" t="s">
        <v>394</v>
      </c>
      <c r="E564" s="49" t="s">
        <v>398</v>
      </c>
      <c r="F564" s="49" t="s">
        <v>544</v>
      </c>
      <c r="G564" s="49" t="s">
        <v>435</v>
      </c>
      <c r="H564" s="49">
        <v>2</v>
      </c>
      <c r="I564" s="137">
        <v>160.7</v>
      </c>
      <c r="J564" s="137">
        <v>135.5</v>
      </c>
      <c r="K564" s="137">
        <f t="shared" si="77"/>
        <v>84.31860609831986</v>
      </c>
      <c r="L564" s="137">
        <f t="shared" si="78"/>
        <v>25.19999999999999</v>
      </c>
    </row>
    <row r="565" spans="2:12" ht="12.75">
      <c r="B565" s="50" t="s">
        <v>437</v>
      </c>
      <c r="C565" s="51"/>
      <c r="D565" s="49" t="s">
        <v>394</v>
      </c>
      <c r="E565" s="49" t="s">
        <v>398</v>
      </c>
      <c r="F565" s="49" t="s">
        <v>544</v>
      </c>
      <c r="G565" s="49" t="s">
        <v>72</v>
      </c>
      <c r="H565" s="49"/>
      <c r="I565" s="137">
        <f>I566</f>
        <v>1.4</v>
      </c>
      <c r="J565" s="137">
        <f>J566</f>
        <v>0.5</v>
      </c>
      <c r="K565" s="137">
        <f t="shared" si="77"/>
        <v>35.714285714285715</v>
      </c>
      <c r="L565" s="137">
        <f t="shared" si="78"/>
        <v>0.8999999999999999</v>
      </c>
    </row>
    <row r="566" spans="2:12" ht="12.75">
      <c r="B566" s="50" t="s">
        <v>438</v>
      </c>
      <c r="C566" s="51"/>
      <c r="D566" s="49" t="s">
        <v>394</v>
      </c>
      <c r="E566" s="49" t="s">
        <v>398</v>
      </c>
      <c r="F566" s="49" t="s">
        <v>544</v>
      </c>
      <c r="G566" s="49" t="s">
        <v>439</v>
      </c>
      <c r="H566" s="49"/>
      <c r="I566" s="137">
        <f>I567</f>
        <v>1.4</v>
      </c>
      <c r="J566" s="137">
        <f>J567</f>
        <v>0.5</v>
      </c>
      <c r="K566" s="137">
        <f t="shared" si="77"/>
        <v>35.714285714285715</v>
      </c>
      <c r="L566" s="137">
        <f t="shared" si="78"/>
        <v>0.8999999999999999</v>
      </c>
    </row>
    <row r="567" spans="2:12" ht="12.75">
      <c r="B567" s="40" t="s">
        <v>421</v>
      </c>
      <c r="C567" s="138"/>
      <c r="D567" s="49" t="s">
        <v>394</v>
      </c>
      <c r="E567" s="49" t="s">
        <v>398</v>
      </c>
      <c r="F567" s="49" t="s">
        <v>544</v>
      </c>
      <c r="G567" s="49" t="s">
        <v>439</v>
      </c>
      <c r="H567" s="49">
        <v>2</v>
      </c>
      <c r="I567" s="137">
        <v>1.4</v>
      </c>
      <c r="J567" s="137">
        <v>0.5</v>
      </c>
      <c r="K567" s="137">
        <f t="shared" si="77"/>
        <v>35.714285714285715</v>
      </c>
      <c r="L567" s="137">
        <f t="shared" si="78"/>
        <v>0.8999999999999999</v>
      </c>
    </row>
    <row r="568" spans="2:12" ht="12.75">
      <c r="B568" s="40" t="s">
        <v>356</v>
      </c>
      <c r="C568" s="138"/>
      <c r="D568" s="49" t="s">
        <v>401</v>
      </c>
      <c r="E568" s="49"/>
      <c r="F568" s="51"/>
      <c r="G568" s="49"/>
      <c r="H568" s="49"/>
      <c r="I568" s="137">
        <f>I569+I603+I633</f>
        <v>6489.1</v>
      </c>
      <c r="J568" s="137">
        <f>J569+J603+J633</f>
        <v>3490.1</v>
      </c>
      <c r="K568" s="137">
        <f t="shared" si="77"/>
        <v>53.78403784808371</v>
      </c>
      <c r="L568" s="137">
        <f t="shared" si="78"/>
        <v>2999.0000000000005</v>
      </c>
    </row>
    <row r="569" spans="2:12" ht="12.75">
      <c r="B569" s="40" t="s">
        <v>357</v>
      </c>
      <c r="C569" s="138"/>
      <c r="D569" s="49" t="s">
        <v>401</v>
      </c>
      <c r="E569" s="49" t="s">
        <v>403</v>
      </c>
      <c r="F569" s="49"/>
      <c r="G569" s="49"/>
      <c r="H569" s="49"/>
      <c r="I569" s="137">
        <f>I570+I575+I585+I597</f>
        <v>666.4</v>
      </c>
      <c r="J569" s="137">
        <f>J570+J575+J585+J597</f>
        <v>276.5</v>
      </c>
      <c r="K569" s="137">
        <f t="shared" si="77"/>
        <v>41.491596638655466</v>
      </c>
      <c r="L569" s="137">
        <f t="shared" si="78"/>
        <v>389.9</v>
      </c>
    </row>
    <row r="570" spans="2:12" ht="12.75">
      <c r="B570" s="50" t="s">
        <v>422</v>
      </c>
      <c r="C570" s="66"/>
      <c r="D570" s="49" t="s">
        <v>401</v>
      </c>
      <c r="E570" s="49" t="s">
        <v>403</v>
      </c>
      <c r="F570" s="51" t="s">
        <v>423</v>
      </c>
      <c r="G570" s="49"/>
      <c r="H570" s="49"/>
      <c r="I570" s="137">
        <f aca="true" t="shared" si="84" ref="I570:J573">I571</f>
        <v>11.9</v>
      </c>
      <c r="J570" s="137">
        <f t="shared" si="84"/>
        <v>11.9</v>
      </c>
      <c r="K570" s="137">
        <f t="shared" si="77"/>
        <v>100</v>
      </c>
      <c r="L570" s="137">
        <f t="shared" si="78"/>
        <v>0</v>
      </c>
    </row>
    <row r="571" spans="2:12" ht="12.75">
      <c r="B571" s="40" t="s">
        <v>592</v>
      </c>
      <c r="C571" s="138"/>
      <c r="D571" s="49" t="s">
        <v>401</v>
      </c>
      <c r="E571" s="49" t="s">
        <v>403</v>
      </c>
      <c r="F571" s="51" t="s">
        <v>549</v>
      </c>
      <c r="G571" s="49"/>
      <c r="H571" s="49"/>
      <c r="I571" s="137">
        <f t="shared" si="84"/>
        <v>11.9</v>
      </c>
      <c r="J571" s="137">
        <f t="shared" si="84"/>
        <v>11.9</v>
      </c>
      <c r="K571" s="137">
        <f t="shared" si="77"/>
        <v>100</v>
      </c>
      <c r="L571" s="137">
        <f t="shared" si="78"/>
        <v>0</v>
      </c>
    </row>
    <row r="572" spans="2:12" ht="25.5">
      <c r="B572" s="40" t="s">
        <v>473</v>
      </c>
      <c r="C572" s="138"/>
      <c r="D572" s="49" t="s">
        <v>401</v>
      </c>
      <c r="E572" s="49" t="s">
        <v>403</v>
      </c>
      <c r="F572" s="51" t="s">
        <v>549</v>
      </c>
      <c r="G572" s="49" t="s">
        <v>474</v>
      </c>
      <c r="H572" s="49"/>
      <c r="I572" s="137">
        <f t="shared" si="84"/>
        <v>11.9</v>
      </c>
      <c r="J572" s="137">
        <f t="shared" si="84"/>
        <v>11.9</v>
      </c>
      <c r="K572" s="137">
        <f t="shared" si="77"/>
        <v>100</v>
      </c>
      <c r="L572" s="137">
        <f t="shared" si="78"/>
        <v>0</v>
      </c>
    </row>
    <row r="573" spans="2:12" ht="12.75">
      <c r="B573" s="40" t="s">
        <v>570</v>
      </c>
      <c r="C573" s="138"/>
      <c r="D573" s="49" t="s">
        <v>401</v>
      </c>
      <c r="E573" s="49" t="s">
        <v>403</v>
      </c>
      <c r="F573" s="51" t="s">
        <v>549</v>
      </c>
      <c r="G573" s="52">
        <v>612</v>
      </c>
      <c r="H573" s="49"/>
      <c r="I573" s="137">
        <f t="shared" si="84"/>
        <v>11.9</v>
      </c>
      <c r="J573" s="137">
        <f t="shared" si="84"/>
        <v>11.9</v>
      </c>
      <c r="K573" s="137">
        <f t="shared" si="77"/>
        <v>100</v>
      </c>
      <c r="L573" s="137">
        <f t="shared" si="78"/>
        <v>0</v>
      </c>
    </row>
    <row r="574" spans="2:12" ht="12.75">
      <c r="B574" s="40" t="s">
        <v>421</v>
      </c>
      <c r="C574" s="51"/>
      <c r="D574" s="49" t="s">
        <v>401</v>
      </c>
      <c r="E574" s="49" t="s">
        <v>403</v>
      </c>
      <c r="F574" s="51" t="s">
        <v>549</v>
      </c>
      <c r="G574" s="52">
        <v>612</v>
      </c>
      <c r="H574" s="49">
        <v>2</v>
      </c>
      <c r="I574" s="137">
        <v>11.9</v>
      </c>
      <c r="J574" s="137">
        <v>11.9</v>
      </c>
      <c r="K574" s="137">
        <f t="shared" si="77"/>
        <v>100</v>
      </c>
      <c r="L574" s="137">
        <f t="shared" si="78"/>
        <v>0</v>
      </c>
    </row>
    <row r="575" spans="2:12" ht="25.5">
      <c r="B575" s="40" t="s">
        <v>3</v>
      </c>
      <c r="C575" s="138"/>
      <c r="D575" s="49" t="s">
        <v>401</v>
      </c>
      <c r="E575" s="49" t="s">
        <v>403</v>
      </c>
      <c r="F575" s="51" t="s">
        <v>146</v>
      </c>
      <c r="G575" s="49"/>
      <c r="H575" s="49"/>
      <c r="I575" s="137">
        <f>I576+I580</f>
        <v>500</v>
      </c>
      <c r="J575" s="137">
        <f>J576+J580</f>
        <v>236.3</v>
      </c>
      <c r="K575" s="137">
        <f t="shared" si="77"/>
        <v>47.260000000000005</v>
      </c>
      <c r="L575" s="137">
        <f t="shared" si="78"/>
        <v>263.7</v>
      </c>
    </row>
    <row r="576" spans="2:12" ht="51">
      <c r="B576" s="40" t="s">
        <v>18</v>
      </c>
      <c r="C576" s="138"/>
      <c r="D576" s="49" t="s">
        <v>401</v>
      </c>
      <c r="E576" s="49" t="s">
        <v>403</v>
      </c>
      <c r="F576" s="51" t="s">
        <v>492</v>
      </c>
      <c r="G576" s="49"/>
      <c r="H576" s="49"/>
      <c r="I576" s="137">
        <f aca="true" t="shared" si="85" ref="I576:J578">I577</f>
        <v>189</v>
      </c>
      <c r="J576" s="137">
        <f t="shared" si="85"/>
        <v>189</v>
      </c>
      <c r="K576" s="137">
        <f t="shared" si="77"/>
        <v>100</v>
      </c>
      <c r="L576" s="137">
        <f t="shared" si="78"/>
        <v>0</v>
      </c>
    </row>
    <row r="577" spans="2:12" ht="12.75">
      <c r="B577" s="40" t="s">
        <v>82</v>
      </c>
      <c r="C577" s="138"/>
      <c r="D577" s="49" t="s">
        <v>401</v>
      </c>
      <c r="E577" s="49" t="s">
        <v>403</v>
      </c>
      <c r="F577" s="51" t="s">
        <v>492</v>
      </c>
      <c r="G577" s="49" t="s">
        <v>81</v>
      </c>
      <c r="H577" s="49"/>
      <c r="I577" s="137">
        <f t="shared" si="85"/>
        <v>189</v>
      </c>
      <c r="J577" s="137">
        <f t="shared" si="85"/>
        <v>189</v>
      </c>
      <c r="K577" s="137">
        <f t="shared" si="77"/>
        <v>100</v>
      </c>
      <c r="L577" s="137">
        <f t="shared" si="78"/>
        <v>0</v>
      </c>
    </row>
    <row r="578" spans="2:12" ht="12.75">
      <c r="B578" s="40" t="s">
        <v>462</v>
      </c>
      <c r="C578" s="138"/>
      <c r="D578" s="49" t="s">
        <v>401</v>
      </c>
      <c r="E578" s="49" t="s">
        <v>403</v>
      </c>
      <c r="F578" s="51" t="s">
        <v>492</v>
      </c>
      <c r="G578" s="49" t="s">
        <v>461</v>
      </c>
      <c r="H578" s="49"/>
      <c r="I578" s="137">
        <f t="shared" si="85"/>
        <v>189</v>
      </c>
      <c r="J578" s="137">
        <f t="shared" si="85"/>
        <v>189</v>
      </c>
      <c r="K578" s="137">
        <f t="shared" si="77"/>
        <v>100</v>
      </c>
      <c r="L578" s="137">
        <f t="shared" si="78"/>
        <v>0</v>
      </c>
    </row>
    <row r="579" spans="2:12" ht="12.75">
      <c r="B579" s="40" t="s">
        <v>409</v>
      </c>
      <c r="C579" s="138"/>
      <c r="D579" s="49" t="s">
        <v>401</v>
      </c>
      <c r="E579" s="49" t="s">
        <v>403</v>
      </c>
      <c r="F579" s="51" t="s">
        <v>492</v>
      </c>
      <c r="G579" s="49" t="s">
        <v>461</v>
      </c>
      <c r="H579" s="49" t="s">
        <v>311</v>
      </c>
      <c r="I579" s="137">
        <v>189</v>
      </c>
      <c r="J579" s="137">
        <v>189</v>
      </c>
      <c r="K579" s="137">
        <f t="shared" si="77"/>
        <v>100</v>
      </c>
      <c r="L579" s="137">
        <f t="shared" si="78"/>
        <v>0</v>
      </c>
    </row>
    <row r="580" spans="2:12" ht="25.5">
      <c r="B580" s="40" t="s">
        <v>4</v>
      </c>
      <c r="C580" s="138"/>
      <c r="D580" s="49" t="s">
        <v>401</v>
      </c>
      <c r="E580" s="49" t="s">
        <v>403</v>
      </c>
      <c r="F580" s="51" t="s">
        <v>147</v>
      </c>
      <c r="G580" s="49"/>
      <c r="H580" s="49"/>
      <c r="I580" s="137">
        <f aca="true" t="shared" si="86" ref="I580:J583">I581</f>
        <v>311</v>
      </c>
      <c r="J580" s="137">
        <f t="shared" si="86"/>
        <v>47.3</v>
      </c>
      <c r="K580" s="137">
        <f t="shared" si="77"/>
        <v>15.209003215434084</v>
      </c>
      <c r="L580" s="137">
        <f t="shared" si="78"/>
        <v>263.7</v>
      </c>
    </row>
    <row r="581" spans="2:12" ht="12.75">
      <c r="B581" s="40" t="s">
        <v>511</v>
      </c>
      <c r="C581" s="138"/>
      <c r="D581" s="49" t="s">
        <v>401</v>
      </c>
      <c r="E581" s="49" t="s">
        <v>403</v>
      </c>
      <c r="F581" s="51" t="s">
        <v>147</v>
      </c>
      <c r="G581" s="49" t="s">
        <v>548</v>
      </c>
      <c r="H581" s="49"/>
      <c r="I581" s="137">
        <f t="shared" si="86"/>
        <v>311</v>
      </c>
      <c r="J581" s="137">
        <f t="shared" si="86"/>
        <v>47.3</v>
      </c>
      <c r="K581" s="137">
        <f aca="true" t="shared" si="87" ref="K581:K644">J581/I581*100</f>
        <v>15.209003215434084</v>
      </c>
      <c r="L581" s="137">
        <f aca="true" t="shared" si="88" ref="L581:L644">I581-J581</f>
        <v>263.7</v>
      </c>
    </row>
    <row r="582" spans="2:12" ht="12.75">
      <c r="B582" s="40" t="s">
        <v>82</v>
      </c>
      <c r="C582" s="138"/>
      <c r="D582" s="49" t="s">
        <v>401</v>
      </c>
      <c r="E582" s="49" t="s">
        <v>403</v>
      </c>
      <c r="F582" s="51" t="s">
        <v>147</v>
      </c>
      <c r="G582" s="49" t="s">
        <v>81</v>
      </c>
      <c r="H582" s="49"/>
      <c r="I582" s="137">
        <f t="shared" si="86"/>
        <v>311</v>
      </c>
      <c r="J582" s="137">
        <f t="shared" si="86"/>
        <v>47.3</v>
      </c>
      <c r="K582" s="137">
        <f t="shared" si="87"/>
        <v>15.209003215434084</v>
      </c>
      <c r="L582" s="137">
        <f t="shared" si="88"/>
        <v>263.7</v>
      </c>
    </row>
    <row r="583" spans="2:12" ht="12.75">
      <c r="B583" s="40" t="s">
        <v>462</v>
      </c>
      <c r="C583" s="49"/>
      <c r="D583" s="49" t="s">
        <v>401</v>
      </c>
      <c r="E583" s="49" t="s">
        <v>403</v>
      </c>
      <c r="F583" s="51" t="s">
        <v>147</v>
      </c>
      <c r="G583" s="49" t="s">
        <v>461</v>
      </c>
      <c r="H583" s="49"/>
      <c r="I583" s="137">
        <f t="shared" si="86"/>
        <v>311</v>
      </c>
      <c r="J583" s="137">
        <f t="shared" si="86"/>
        <v>47.3</v>
      </c>
      <c r="K583" s="137">
        <f t="shared" si="87"/>
        <v>15.209003215434084</v>
      </c>
      <c r="L583" s="137">
        <f t="shared" si="88"/>
        <v>263.7</v>
      </c>
    </row>
    <row r="584" spans="2:12" ht="12.75">
      <c r="B584" s="40" t="s">
        <v>421</v>
      </c>
      <c r="C584" s="49"/>
      <c r="D584" s="49" t="s">
        <v>401</v>
      </c>
      <c r="E584" s="49" t="s">
        <v>403</v>
      </c>
      <c r="F584" s="51" t="s">
        <v>147</v>
      </c>
      <c r="G584" s="49" t="s">
        <v>461</v>
      </c>
      <c r="H584" s="49">
        <v>2</v>
      </c>
      <c r="I584" s="137">
        <v>311</v>
      </c>
      <c r="J584" s="137">
        <v>47.3</v>
      </c>
      <c r="K584" s="137">
        <f t="shared" si="87"/>
        <v>15.209003215434084</v>
      </c>
      <c r="L584" s="137">
        <f t="shared" si="88"/>
        <v>263.7</v>
      </c>
    </row>
    <row r="585" spans="2:12" ht="25.5">
      <c r="B585" s="40" t="s">
        <v>629</v>
      </c>
      <c r="C585" s="138"/>
      <c r="D585" s="49" t="s">
        <v>401</v>
      </c>
      <c r="E585" s="49" t="s">
        <v>403</v>
      </c>
      <c r="F585" s="51" t="s">
        <v>537</v>
      </c>
      <c r="G585" s="49"/>
      <c r="H585" s="49"/>
      <c r="I585" s="137">
        <f>I586</f>
        <v>110</v>
      </c>
      <c r="J585" s="137">
        <f>J586</f>
        <v>28.3</v>
      </c>
      <c r="K585" s="137">
        <f t="shared" si="87"/>
        <v>25.727272727272727</v>
      </c>
      <c r="L585" s="137">
        <f t="shared" si="88"/>
        <v>81.7</v>
      </c>
    </row>
    <row r="586" spans="2:12" ht="25.5">
      <c r="B586" s="40" t="s">
        <v>5</v>
      </c>
      <c r="C586" s="138"/>
      <c r="D586" s="49" t="s">
        <v>401</v>
      </c>
      <c r="E586" s="49" t="s">
        <v>403</v>
      </c>
      <c r="F586" s="51" t="s">
        <v>550</v>
      </c>
      <c r="G586" s="49"/>
      <c r="H586" s="49"/>
      <c r="I586" s="137">
        <f>I587</f>
        <v>110</v>
      </c>
      <c r="J586" s="137">
        <f>J587</f>
        <v>28.3</v>
      </c>
      <c r="K586" s="137">
        <f t="shared" si="87"/>
        <v>25.727272727272727</v>
      </c>
      <c r="L586" s="137">
        <f t="shared" si="88"/>
        <v>81.7</v>
      </c>
    </row>
    <row r="587" spans="2:12" ht="38.25">
      <c r="B587" s="40" t="s">
        <v>6</v>
      </c>
      <c r="C587" s="138"/>
      <c r="D587" s="49" t="s">
        <v>401</v>
      </c>
      <c r="E587" s="49" t="s">
        <v>403</v>
      </c>
      <c r="F587" s="51" t="s">
        <v>551</v>
      </c>
      <c r="G587" s="52"/>
      <c r="H587" s="49"/>
      <c r="I587" s="137">
        <f>I588+I591+I594</f>
        <v>110</v>
      </c>
      <c r="J587" s="137">
        <f>J588+J591+J594</f>
        <v>28.3</v>
      </c>
      <c r="K587" s="137">
        <f t="shared" si="87"/>
        <v>25.727272727272727</v>
      </c>
      <c r="L587" s="137">
        <f t="shared" si="88"/>
        <v>81.7</v>
      </c>
    </row>
    <row r="588" spans="2:12" ht="12.75">
      <c r="B588" s="50" t="s">
        <v>432</v>
      </c>
      <c r="C588" s="51"/>
      <c r="D588" s="49" t="s">
        <v>401</v>
      </c>
      <c r="E588" s="49" t="s">
        <v>403</v>
      </c>
      <c r="F588" s="51" t="s">
        <v>551</v>
      </c>
      <c r="G588" s="49" t="s">
        <v>433</v>
      </c>
      <c r="H588" s="49"/>
      <c r="I588" s="137">
        <f>I589</f>
        <v>33</v>
      </c>
      <c r="J588" s="137">
        <f>J589</f>
        <v>0.8</v>
      </c>
      <c r="K588" s="137">
        <f t="shared" si="87"/>
        <v>2.4242424242424243</v>
      </c>
      <c r="L588" s="137">
        <f t="shared" si="88"/>
        <v>32.2</v>
      </c>
    </row>
    <row r="589" spans="2:12" ht="12.75">
      <c r="B589" s="50" t="s">
        <v>434</v>
      </c>
      <c r="C589" s="51"/>
      <c r="D589" s="49" t="s">
        <v>401</v>
      </c>
      <c r="E589" s="49" t="s">
        <v>403</v>
      </c>
      <c r="F589" s="51" t="s">
        <v>551</v>
      </c>
      <c r="G589" s="49" t="s">
        <v>435</v>
      </c>
      <c r="H589" s="49"/>
      <c r="I589" s="137">
        <f>I590</f>
        <v>33</v>
      </c>
      <c r="J589" s="137">
        <f>J590</f>
        <v>0.8</v>
      </c>
      <c r="K589" s="137">
        <f t="shared" si="87"/>
        <v>2.4242424242424243</v>
      </c>
      <c r="L589" s="137">
        <f t="shared" si="88"/>
        <v>32.2</v>
      </c>
    </row>
    <row r="590" spans="2:12" ht="12.75">
      <c r="B590" s="40" t="s">
        <v>421</v>
      </c>
      <c r="C590" s="49"/>
      <c r="D590" s="49" t="s">
        <v>401</v>
      </c>
      <c r="E590" s="49" t="s">
        <v>403</v>
      </c>
      <c r="F590" s="51" t="s">
        <v>551</v>
      </c>
      <c r="G590" s="49" t="s">
        <v>435</v>
      </c>
      <c r="H590" s="49">
        <v>2</v>
      </c>
      <c r="I590" s="137">
        <v>33</v>
      </c>
      <c r="J590" s="137">
        <v>0.8</v>
      </c>
      <c r="K590" s="137">
        <f t="shared" si="87"/>
        <v>2.4242424242424243</v>
      </c>
      <c r="L590" s="137">
        <f t="shared" si="88"/>
        <v>32.2</v>
      </c>
    </row>
    <row r="591" spans="2:12" ht="12.75">
      <c r="B591" s="40" t="s">
        <v>511</v>
      </c>
      <c r="C591" s="49"/>
      <c r="D591" s="49" t="s">
        <v>401</v>
      </c>
      <c r="E591" s="49" t="s">
        <v>403</v>
      </c>
      <c r="F591" s="51" t="s">
        <v>551</v>
      </c>
      <c r="G591" s="49" t="s">
        <v>548</v>
      </c>
      <c r="H591" s="49"/>
      <c r="I591" s="137">
        <f>I592</f>
        <v>47</v>
      </c>
      <c r="J591" s="137">
        <f>J592</f>
        <v>27.5</v>
      </c>
      <c r="K591" s="137">
        <f t="shared" si="87"/>
        <v>58.51063829787234</v>
      </c>
      <c r="L591" s="137">
        <f t="shared" si="88"/>
        <v>19.5</v>
      </c>
    </row>
    <row r="592" spans="2:12" ht="12.75">
      <c r="B592" s="40" t="s">
        <v>82</v>
      </c>
      <c r="C592" s="49"/>
      <c r="D592" s="49" t="s">
        <v>401</v>
      </c>
      <c r="E592" s="49" t="s">
        <v>403</v>
      </c>
      <c r="F592" s="51" t="s">
        <v>551</v>
      </c>
      <c r="G592" s="49" t="s">
        <v>81</v>
      </c>
      <c r="H592" s="49"/>
      <c r="I592" s="137">
        <f>I593</f>
        <v>47</v>
      </c>
      <c r="J592" s="137">
        <f>J593</f>
        <v>27.5</v>
      </c>
      <c r="K592" s="137">
        <f t="shared" si="87"/>
        <v>58.51063829787234</v>
      </c>
      <c r="L592" s="137">
        <f t="shared" si="88"/>
        <v>19.5</v>
      </c>
    </row>
    <row r="593" spans="2:12" ht="12.75">
      <c r="B593" s="40" t="s">
        <v>421</v>
      </c>
      <c r="C593" s="49"/>
      <c r="D593" s="49" t="s">
        <v>401</v>
      </c>
      <c r="E593" s="49" t="s">
        <v>403</v>
      </c>
      <c r="F593" s="51" t="s">
        <v>551</v>
      </c>
      <c r="G593" s="49" t="s">
        <v>81</v>
      </c>
      <c r="H593" s="49">
        <v>2</v>
      </c>
      <c r="I593" s="137">
        <v>47</v>
      </c>
      <c r="J593" s="137">
        <v>27.5</v>
      </c>
      <c r="K593" s="137">
        <f t="shared" si="87"/>
        <v>58.51063829787234</v>
      </c>
      <c r="L593" s="137">
        <f t="shared" si="88"/>
        <v>19.5</v>
      </c>
    </row>
    <row r="594" spans="2:12" ht="25.5">
      <c r="B594" s="40" t="s">
        <v>473</v>
      </c>
      <c r="C594" s="49"/>
      <c r="D594" s="49" t="s">
        <v>401</v>
      </c>
      <c r="E594" s="49" t="s">
        <v>403</v>
      </c>
      <c r="F594" s="51" t="s">
        <v>551</v>
      </c>
      <c r="G594" s="49" t="s">
        <v>474</v>
      </c>
      <c r="H594" s="49"/>
      <c r="I594" s="137">
        <f>I595</f>
        <v>30</v>
      </c>
      <c r="J594" s="137">
        <f>J595</f>
        <v>0</v>
      </c>
      <c r="K594" s="137">
        <f t="shared" si="87"/>
        <v>0</v>
      </c>
      <c r="L594" s="137">
        <f t="shared" si="88"/>
        <v>30</v>
      </c>
    </row>
    <row r="595" spans="2:12" ht="12.75">
      <c r="B595" s="40" t="s">
        <v>570</v>
      </c>
      <c r="C595" s="49"/>
      <c r="D595" s="49" t="s">
        <v>401</v>
      </c>
      <c r="E595" s="49" t="s">
        <v>403</v>
      </c>
      <c r="F595" s="51" t="s">
        <v>551</v>
      </c>
      <c r="G595" s="49" t="s">
        <v>571</v>
      </c>
      <c r="H595" s="49"/>
      <c r="I595" s="137">
        <f>I596</f>
        <v>30</v>
      </c>
      <c r="J595" s="137">
        <f>J596</f>
        <v>0</v>
      </c>
      <c r="K595" s="137">
        <f t="shared" si="87"/>
        <v>0</v>
      </c>
      <c r="L595" s="137">
        <f t="shared" si="88"/>
        <v>30</v>
      </c>
    </row>
    <row r="596" spans="2:12" ht="12.75">
      <c r="B596" s="40" t="s">
        <v>421</v>
      </c>
      <c r="C596" s="49"/>
      <c r="D596" s="49" t="s">
        <v>401</v>
      </c>
      <c r="E596" s="49" t="s">
        <v>403</v>
      </c>
      <c r="F596" s="51" t="s">
        <v>551</v>
      </c>
      <c r="G596" s="49" t="s">
        <v>571</v>
      </c>
      <c r="H596" s="49">
        <v>2</v>
      </c>
      <c r="I596" s="137">
        <v>30</v>
      </c>
      <c r="J596" s="137">
        <v>0</v>
      </c>
      <c r="K596" s="137">
        <f t="shared" si="87"/>
        <v>0</v>
      </c>
      <c r="L596" s="137">
        <f t="shared" si="88"/>
        <v>30</v>
      </c>
    </row>
    <row r="597" spans="2:12" ht="25.5">
      <c r="B597" s="40" t="s">
        <v>345</v>
      </c>
      <c r="C597" s="51"/>
      <c r="D597" s="49" t="s">
        <v>401</v>
      </c>
      <c r="E597" s="49" t="s">
        <v>403</v>
      </c>
      <c r="F597" s="68" t="s">
        <v>346</v>
      </c>
      <c r="G597" s="49"/>
      <c r="H597" s="49"/>
      <c r="I597" s="137">
        <f aca="true" t="shared" si="89" ref="I597:J601">I598</f>
        <v>44.5</v>
      </c>
      <c r="J597" s="137">
        <f t="shared" si="89"/>
        <v>0</v>
      </c>
      <c r="K597" s="137">
        <f t="shared" si="87"/>
        <v>0</v>
      </c>
      <c r="L597" s="137">
        <f t="shared" si="88"/>
        <v>44.5</v>
      </c>
    </row>
    <row r="598" spans="2:12" ht="38.25">
      <c r="B598" s="40" t="s">
        <v>347</v>
      </c>
      <c r="C598" s="51"/>
      <c r="D598" s="49" t="s">
        <v>401</v>
      </c>
      <c r="E598" s="49" t="s">
        <v>403</v>
      </c>
      <c r="F598" s="68" t="s">
        <v>348</v>
      </c>
      <c r="G598" s="49"/>
      <c r="H598" s="49"/>
      <c r="I598" s="137">
        <f t="shared" si="89"/>
        <v>44.5</v>
      </c>
      <c r="J598" s="137">
        <f t="shared" si="89"/>
        <v>0</v>
      </c>
      <c r="K598" s="137">
        <f t="shared" si="87"/>
        <v>0</v>
      </c>
      <c r="L598" s="137">
        <f t="shared" si="88"/>
        <v>44.5</v>
      </c>
    </row>
    <row r="599" spans="2:12" ht="38.25">
      <c r="B599" s="67" t="s">
        <v>349</v>
      </c>
      <c r="C599" s="68"/>
      <c r="D599" s="49" t="s">
        <v>401</v>
      </c>
      <c r="E599" s="49" t="s">
        <v>403</v>
      </c>
      <c r="F599" s="68" t="s">
        <v>350</v>
      </c>
      <c r="G599" s="68"/>
      <c r="H599" s="49"/>
      <c r="I599" s="137">
        <f t="shared" si="89"/>
        <v>44.5</v>
      </c>
      <c r="J599" s="137">
        <f t="shared" si="89"/>
        <v>0</v>
      </c>
      <c r="K599" s="137">
        <f t="shared" si="87"/>
        <v>0</v>
      </c>
      <c r="L599" s="137">
        <f t="shared" si="88"/>
        <v>44.5</v>
      </c>
    </row>
    <row r="600" spans="2:12" ht="25.5">
      <c r="B600" s="40" t="s">
        <v>473</v>
      </c>
      <c r="C600" s="154"/>
      <c r="D600" s="49" t="s">
        <v>401</v>
      </c>
      <c r="E600" s="49" t="s">
        <v>403</v>
      </c>
      <c r="F600" s="68" t="s">
        <v>350</v>
      </c>
      <c r="G600" s="68" t="s">
        <v>474</v>
      </c>
      <c r="H600" s="49"/>
      <c r="I600" s="137">
        <f t="shared" si="89"/>
        <v>44.5</v>
      </c>
      <c r="J600" s="137">
        <f t="shared" si="89"/>
        <v>0</v>
      </c>
      <c r="K600" s="137">
        <f t="shared" si="87"/>
        <v>0</v>
      </c>
      <c r="L600" s="137">
        <f t="shared" si="88"/>
        <v>44.5</v>
      </c>
    </row>
    <row r="601" spans="2:12" ht="12.75">
      <c r="B601" s="40" t="s">
        <v>570</v>
      </c>
      <c r="C601" s="51"/>
      <c r="D601" s="49" t="s">
        <v>401</v>
      </c>
      <c r="E601" s="49" t="s">
        <v>403</v>
      </c>
      <c r="F601" s="68" t="s">
        <v>350</v>
      </c>
      <c r="G601" s="68" t="s">
        <v>571</v>
      </c>
      <c r="H601" s="49"/>
      <c r="I601" s="137">
        <f t="shared" si="89"/>
        <v>44.5</v>
      </c>
      <c r="J601" s="137">
        <f t="shared" si="89"/>
        <v>0</v>
      </c>
      <c r="K601" s="137">
        <f t="shared" si="87"/>
        <v>0</v>
      </c>
      <c r="L601" s="137">
        <f t="shared" si="88"/>
        <v>44.5</v>
      </c>
    </row>
    <row r="602" spans="2:12" ht="12.75">
      <c r="B602" s="40" t="s">
        <v>421</v>
      </c>
      <c r="C602" s="51"/>
      <c r="D602" s="49" t="s">
        <v>401</v>
      </c>
      <c r="E602" s="49" t="s">
        <v>403</v>
      </c>
      <c r="F602" s="68" t="s">
        <v>350</v>
      </c>
      <c r="G602" s="52">
        <v>612</v>
      </c>
      <c r="H602" s="49" t="s">
        <v>414</v>
      </c>
      <c r="I602" s="137">
        <v>44.5</v>
      </c>
      <c r="J602" s="137">
        <v>0</v>
      </c>
      <c r="K602" s="137">
        <f t="shared" si="87"/>
        <v>0</v>
      </c>
      <c r="L602" s="137">
        <f t="shared" si="88"/>
        <v>44.5</v>
      </c>
    </row>
    <row r="603" spans="2:12" ht="12.75">
      <c r="B603" s="40" t="s">
        <v>28</v>
      </c>
      <c r="C603" s="138"/>
      <c r="D603" s="49" t="s">
        <v>401</v>
      </c>
      <c r="E603" s="49" t="s">
        <v>404</v>
      </c>
      <c r="F603" s="49"/>
      <c r="G603" s="49"/>
      <c r="H603" s="49"/>
      <c r="I603" s="137">
        <f>I604+I627</f>
        <v>4911.900000000001</v>
      </c>
      <c r="J603" s="137">
        <f>J604+J627</f>
        <v>2638.7999999999997</v>
      </c>
      <c r="K603" s="137">
        <f t="shared" si="87"/>
        <v>53.72259207231417</v>
      </c>
      <c r="L603" s="137">
        <f t="shared" si="88"/>
        <v>2273.100000000001</v>
      </c>
    </row>
    <row r="604" spans="2:12" ht="12.75">
      <c r="B604" s="50" t="s">
        <v>422</v>
      </c>
      <c r="C604" s="66"/>
      <c r="D604" s="51">
        <v>1000</v>
      </c>
      <c r="E604" s="51">
        <v>1004</v>
      </c>
      <c r="F604" s="51" t="s">
        <v>423</v>
      </c>
      <c r="G604" s="48"/>
      <c r="H604" s="48"/>
      <c r="I604" s="137">
        <f>I605+I609+I613+I617+I623</f>
        <v>4845.1</v>
      </c>
      <c r="J604" s="137">
        <f>J605+J609+J613+J617+J623</f>
        <v>2638.7999999999997</v>
      </c>
      <c r="K604" s="137">
        <f t="shared" si="87"/>
        <v>54.46327217188499</v>
      </c>
      <c r="L604" s="137">
        <f t="shared" si="88"/>
        <v>2206.3000000000006</v>
      </c>
    </row>
    <row r="605" spans="2:12" ht="25.5">
      <c r="B605" s="50" t="s">
        <v>593</v>
      </c>
      <c r="C605" s="51"/>
      <c r="D605" s="51">
        <v>1000</v>
      </c>
      <c r="E605" s="51">
        <v>1004</v>
      </c>
      <c r="F605" s="51" t="s">
        <v>552</v>
      </c>
      <c r="G605" s="48"/>
      <c r="H605" s="48"/>
      <c r="I605" s="137">
        <f aca="true" t="shared" si="90" ref="I605:J607">I606</f>
        <v>87</v>
      </c>
      <c r="J605" s="137">
        <f t="shared" si="90"/>
        <v>0</v>
      </c>
      <c r="K605" s="137">
        <f t="shared" si="87"/>
        <v>0</v>
      </c>
      <c r="L605" s="137">
        <f t="shared" si="88"/>
        <v>87</v>
      </c>
    </row>
    <row r="606" spans="2:12" ht="12.75">
      <c r="B606" s="40" t="s">
        <v>511</v>
      </c>
      <c r="C606" s="138"/>
      <c r="D606" s="51">
        <v>1000</v>
      </c>
      <c r="E606" s="51">
        <v>1004</v>
      </c>
      <c r="F606" s="51" t="s">
        <v>552</v>
      </c>
      <c r="G606" s="49" t="s">
        <v>548</v>
      </c>
      <c r="H606" s="48"/>
      <c r="I606" s="137">
        <f t="shared" si="90"/>
        <v>87</v>
      </c>
      <c r="J606" s="137">
        <f t="shared" si="90"/>
        <v>0</v>
      </c>
      <c r="K606" s="137">
        <f t="shared" si="87"/>
        <v>0</v>
      </c>
      <c r="L606" s="137">
        <f t="shared" si="88"/>
        <v>87</v>
      </c>
    </row>
    <row r="607" spans="2:12" ht="12.75">
      <c r="B607" s="40" t="s">
        <v>306</v>
      </c>
      <c r="C607" s="138"/>
      <c r="D607" s="51">
        <v>1000</v>
      </c>
      <c r="E607" s="51">
        <v>1004</v>
      </c>
      <c r="F607" s="51" t="s">
        <v>552</v>
      </c>
      <c r="G607" s="49" t="s">
        <v>573</v>
      </c>
      <c r="H607" s="49"/>
      <c r="I607" s="137">
        <f t="shared" si="90"/>
        <v>87</v>
      </c>
      <c r="J607" s="137">
        <f t="shared" si="90"/>
        <v>0</v>
      </c>
      <c r="K607" s="137">
        <f t="shared" si="87"/>
        <v>0</v>
      </c>
      <c r="L607" s="137">
        <f t="shared" si="88"/>
        <v>87</v>
      </c>
    </row>
    <row r="608" spans="2:12" ht="12.75">
      <c r="B608" s="40" t="s">
        <v>410</v>
      </c>
      <c r="C608" s="51"/>
      <c r="D608" s="51">
        <v>1000</v>
      </c>
      <c r="E608" s="51">
        <v>1004</v>
      </c>
      <c r="F608" s="51" t="s">
        <v>552</v>
      </c>
      <c r="G608" s="49" t="s">
        <v>573</v>
      </c>
      <c r="H608" s="49" t="s">
        <v>417</v>
      </c>
      <c r="I608" s="137">
        <v>87</v>
      </c>
      <c r="J608" s="137">
        <v>0</v>
      </c>
      <c r="K608" s="137">
        <f t="shared" si="87"/>
        <v>0</v>
      </c>
      <c r="L608" s="137">
        <f t="shared" si="88"/>
        <v>87</v>
      </c>
    </row>
    <row r="609" spans="2:12" ht="38.25">
      <c r="B609" s="50" t="s">
        <v>594</v>
      </c>
      <c r="C609" s="51"/>
      <c r="D609" s="51">
        <v>1000</v>
      </c>
      <c r="E609" s="51">
        <v>1004</v>
      </c>
      <c r="F609" s="51" t="s">
        <v>553</v>
      </c>
      <c r="G609" s="48"/>
      <c r="H609" s="48"/>
      <c r="I609" s="137">
        <f aca="true" t="shared" si="91" ref="I609:J611">I610</f>
        <v>977.8</v>
      </c>
      <c r="J609" s="137">
        <f t="shared" si="91"/>
        <v>481.2</v>
      </c>
      <c r="K609" s="137">
        <f t="shared" si="87"/>
        <v>49.21251789732052</v>
      </c>
      <c r="L609" s="137">
        <f t="shared" si="88"/>
        <v>496.59999999999997</v>
      </c>
    </row>
    <row r="610" spans="2:12" ht="12.75">
      <c r="B610" s="40" t="s">
        <v>511</v>
      </c>
      <c r="C610" s="138"/>
      <c r="D610" s="51">
        <v>1000</v>
      </c>
      <c r="E610" s="51">
        <v>1004</v>
      </c>
      <c r="F610" s="51" t="s">
        <v>553</v>
      </c>
      <c r="G610" s="49" t="s">
        <v>548</v>
      </c>
      <c r="H610" s="48"/>
      <c r="I610" s="137">
        <f t="shared" si="91"/>
        <v>977.8</v>
      </c>
      <c r="J610" s="137">
        <f t="shared" si="91"/>
        <v>481.2</v>
      </c>
      <c r="K610" s="137">
        <f t="shared" si="87"/>
        <v>49.21251789732052</v>
      </c>
      <c r="L610" s="137">
        <f t="shared" si="88"/>
        <v>496.59999999999997</v>
      </c>
    </row>
    <row r="611" spans="2:12" ht="12.75">
      <c r="B611" s="40" t="s">
        <v>82</v>
      </c>
      <c r="C611" s="138"/>
      <c r="D611" s="51">
        <v>1000</v>
      </c>
      <c r="E611" s="51">
        <v>1004</v>
      </c>
      <c r="F611" s="51" t="s">
        <v>553</v>
      </c>
      <c r="G611" s="49" t="s">
        <v>81</v>
      </c>
      <c r="H611" s="48"/>
      <c r="I611" s="137">
        <f t="shared" si="91"/>
        <v>977.8</v>
      </c>
      <c r="J611" s="137">
        <f t="shared" si="91"/>
        <v>481.2</v>
      </c>
      <c r="K611" s="137">
        <f t="shared" si="87"/>
        <v>49.21251789732052</v>
      </c>
      <c r="L611" s="137">
        <f t="shared" si="88"/>
        <v>496.59999999999997</v>
      </c>
    </row>
    <row r="612" spans="2:12" ht="12.75">
      <c r="B612" s="40" t="s">
        <v>409</v>
      </c>
      <c r="C612" s="51"/>
      <c r="D612" s="51">
        <v>1000</v>
      </c>
      <c r="E612" s="51">
        <v>1004</v>
      </c>
      <c r="F612" s="51" t="s">
        <v>553</v>
      </c>
      <c r="G612" s="49" t="s">
        <v>81</v>
      </c>
      <c r="H612" s="49">
        <v>3</v>
      </c>
      <c r="I612" s="137">
        <v>977.8</v>
      </c>
      <c r="J612" s="137">
        <v>481.2</v>
      </c>
      <c r="K612" s="137">
        <f t="shared" si="87"/>
        <v>49.21251789732052</v>
      </c>
      <c r="L612" s="137">
        <f t="shared" si="88"/>
        <v>496.59999999999997</v>
      </c>
    </row>
    <row r="613" spans="2:12" ht="63.75">
      <c r="B613" s="50" t="s">
        <v>595</v>
      </c>
      <c r="C613" s="51"/>
      <c r="D613" s="51">
        <v>1000</v>
      </c>
      <c r="E613" s="51">
        <v>1004</v>
      </c>
      <c r="F613" s="51" t="s">
        <v>554</v>
      </c>
      <c r="G613" s="48"/>
      <c r="H613" s="48"/>
      <c r="I613" s="137">
        <f aca="true" t="shared" si="92" ref="I613:J615">I614</f>
        <v>10.8</v>
      </c>
      <c r="J613" s="137">
        <f t="shared" si="92"/>
        <v>3</v>
      </c>
      <c r="K613" s="137">
        <f t="shared" si="87"/>
        <v>27.777777777777775</v>
      </c>
      <c r="L613" s="137">
        <f t="shared" si="88"/>
        <v>7.800000000000001</v>
      </c>
    </row>
    <row r="614" spans="2:12" ht="12.75">
      <c r="B614" s="40" t="s">
        <v>511</v>
      </c>
      <c r="C614" s="138"/>
      <c r="D614" s="51">
        <v>1000</v>
      </c>
      <c r="E614" s="51">
        <v>1004</v>
      </c>
      <c r="F614" s="51" t="s">
        <v>554</v>
      </c>
      <c r="G614" s="49" t="s">
        <v>548</v>
      </c>
      <c r="H614" s="49"/>
      <c r="I614" s="137">
        <f t="shared" si="92"/>
        <v>10.8</v>
      </c>
      <c r="J614" s="137">
        <f t="shared" si="92"/>
        <v>3</v>
      </c>
      <c r="K614" s="137">
        <f t="shared" si="87"/>
        <v>27.777777777777775</v>
      </c>
      <c r="L614" s="137">
        <f t="shared" si="88"/>
        <v>7.800000000000001</v>
      </c>
    </row>
    <row r="615" spans="2:12" ht="12.75">
      <c r="B615" s="40" t="s">
        <v>82</v>
      </c>
      <c r="C615" s="138"/>
      <c r="D615" s="51">
        <v>1000</v>
      </c>
      <c r="E615" s="51">
        <v>1004</v>
      </c>
      <c r="F615" s="51" t="s">
        <v>554</v>
      </c>
      <c r="G615" s="49" t="s">
        <v>81</v>
      </c>
      <c r="H615" s="49"/>
      <c r="I615" s="137">
        <f t="shared" si="92"/>
        <v>10.8</v>
      </c>
      <c r="J615" s="137">
        <f t="shared" si="92"/>
        <v>3</v>
      </c>
      <c r="K615" s="137">
        <f t="shared" si="87"/>
        <v>27.777777777777775</v>
      </c>
      <c r="L615" s="137">
        <f t="shared" si="88"/>
        <v>7.800000000000001</v>
      </c>
    </row>
    <row r="616" spans="2:12" ht="12.75">
      <c r="B616" s="40" t="s">
        <v>409</v>
      </c>
      <c r="C616" s="51"/>
      <c r="D616" s="51">
        <v>1000</v>
      </c>
      <c r="E616" s="51">
        <v>1004</v>
      </c>
      <c r="F616" s="51" t="s">
        <v>554</v>
      </c>
      <c r="G616" s="49" t="s">
        <v>81</v>
      </c>
      <c r="H616" s="49">
        <v>3</v>
      </c>
      <c r="I616" s="137">
        <v>10.8</v>
      </c>
      <c r="J616" s="137">
        <v>3</v>
      </c>
      <c r="K616" s="137">
        <f t="shared" si="87"/>
        <v>27.777777777777775</v>
      </c>
      <c r="L616" s="137">
        <f t="shared" si="88"/>
        <v>7.800000000000001</v>
      </c>
    </row>
    <row r="617" spans="2:12" ht="25.5">
      <c r="B617" s="50" t="s">
        <v>596</v>
      </c>
      <c r="C617" s="51"/>
      <c r="D617" s="51">
        <v>1000</v>
      </c>
      <c r="E617" s="51">
        <v>1004</v>
      </c>
      <c r="F617" s="51" t="s">
        <v>555</v>
      </c>
      <c r="G617" s="48"/>
      <c r="H617" s="48"/>
      <c r="I617" s="137">
        <f>I618</f>
        <v>3719.5</v>
      </c>
      <c r="J617" s="137">
        <f>J618</f>
        <v>2154.6</v>
      </c>
      <c r="K617" s="137">
        <f t="shared" si="87"/>
        <v>57.92714074472375</v>
      </c>
      <c r="L617" s="137">
        <f t="shared" si="88"/>
        <v>1564.9</v>
      </c>
    </row>
    <row r="618" spans="2:12" ht="12.75">
      <c r="B618" s="40" t="s">
        <v>511</v>
      </c>
      <c r="C618" s="138"/>
      <c r="D618" s="51">
        <v>1000</v>
      </c>
      <c r="E618" s="51">
        <v>1004</v>
      </c>
      <c r="F618" s="51" t="s">
        <v>555</v>
      </c>
      <c r="G618" s="49" t="s">
        <v>548</v>
      </c>
      <c r="H618" s="49"/>
      <c r="I618" s="137">
        <f>I619+I621</f>
        <v>3719.5</v>
      </c>
      <c r="J618" s="137">
        <f>J619+J621</f>
        <v>2154.6</v>
      </c>
      <c r="K618" s="137">
        <f t="shared" si="87"/>
        <v>57.92714074472375</v>
      </c>
      <c r="L618" s="137">
        <f t="shared" si="88"/>
        <v>1564.9</v>
      </c>
    </row>
    <row r="619" spans="2:12" ht="12.75">
      <c r="B619" s="40" t="s">
        <v>306</v>
      </c>
      <c r="C619" s="138"/>
      <c r="D619" s="51">
        <v>1000</v>
      </c>
      <c r="E619" s="51">
        <v>1004</v>
      </c>
      <c r="F619" s="51" t="s">
        <v>555</v>
      </c>
      <c r="G619" s="49" t="s">
        <v>573</v>
      </c>
      <c r="H619" s="49"/>
      <c r="I619" s="137">
        <f>I620</f>
        <v>2480.2</v>
      </c>
      <c r="J619" s="137">
        <f>J620</f>
        <v>1486.7</v>
      </c>
      <c r="K619" s="137">
        <f t="shared" si="87"/>
        <v>59.942746552697365</v>
      </c>
      <c r="L619" s="137">
        <f t="shared" si="88"/>
        <v>993.4999999999998</v>
      </c>
    </row>
    <row r="620" spans="2:12" ht="12.75">
      <c r="B620" s="40" t="s">
        <v>409</v>
      </c>
      <c r="C620" s="51"/>
      <c r="D620" s="51">
        <v>1000</v>
      </c>
      <c r="E620" s="51">
        <v>1004</v>
      </c>
      <c r="F620" s="51" t="s">
        <v>555</v>
      </c>
      <c r="G620" s="49" t="s">
        <v>573</v>
      </c>
      <c r="H620" s="49">
        <v>3</v>
      </c>
      <c r="I620" s="137">
        <v>2480.2</v>
      </c>
      <c r="J620" s="137">
        <v>1486.7</v>
      </c>
      <c r="K620" s="137">
        <f t="shared" si="87"/>
        <v>59.942746552697365</v>
      </c>
      <c r="L620" s="137">
        <f t="shared" si="88"/>
        <v>993.4999999999998</v>
      </c>
    </row>
    <row r="621" spans="2:12" ht="12.75">
      <c r="B621" s="40" t="s">
        <v>82</v>
      </c>
      <c r="C621" s="138"/>
      <c r="D621" s="51">
        <v>1000</v>
      </c>
      <c r="E621" s="51">
        <v>1004</v>
      </c>
      <c r="F621" s="51" t="s">
        <v>555</v>
      </c>
      <c r="G621" s="49" t="s">
        <v>81</v>
      </c>
      <c r="H621" s="49"/>
      <c r="I621" s="137">
        <f>I622</f>
        <v>1239.3</v>
      </c>
      <c r="J621" s="137">
        <f>J622</f>
        <v>667.9</v>
      </c>
      <c r="K621" s="137">
        <f t="shared" si="87"/>
        <v>53.89332687807633</v>
      </c>
      <c r="L621" s="137">
        <f t="shared" si="88"/>
        <v>571.4</v>
      </c>
    </row>
    <row r="622" spans="2:12" ht="12.75">
      <c r="B622" s="40" t="s">
        <v>409</v>
      </c>
      <c r="C622" s="51"/>
      <c r="D622" s="51">
        <v>1000</v>
      </c>
      <c r="E622" s="51">
        <v>1004</v>
      </c>
      <c r="F622" s="51" t="s">
        <v>555</v>
      </c>
      <c r="G622" s="49" t="s">
        <v>81</v>
      </c>
      <c r="H622" s="49">
        <v>3</v>
      </c>
      <c r="I622" s="137">
        <v>1239.3</v>
      </c>
      <c r="J622" s="137">
        <v>667.9</v>
      </c>
      <c r="K622" s="137">
        <f t="shared" si="87"/>
        <v>53.89332687807633</v>
      </c>
      <c r="L622" s="137">
        <f t="shared" si="88"/>
        <v>571.4</v>
      </c>
    </row>
    <row r="623" spans="2:12" ht="38.25">
      <c r="B623" s="50" t="s">
        <v>597</v>
      </c>
      <c r="C623" s="51"/>
      <c r="D623" s="51">
        <v>1000</v>
      </c>
      <c r="E623" s="51">
        <v>1004</v>
      </c>
      <c r="F623" s="51" t="s">
        <v>556</v>
      </c>
      <c r="G623" s="49"/>
      <c r="H623" s="49"/>
      <c r="I623" s="137">
        <f aca="true" t="shared" si="93" ref="I623:J625">I624</f>
        <v>50</v>
      </c>
      <c r="J623" s="137">
        <f t="shared" si="93"/>
        <v>0</v>
      </c>
      <c r="K623" s="137">
        <f t="shared" si="87"/>
        <v>0</v>
      </c>
      <c r="L623" s="137">
        <f t="shared" si="88"/>
        <v>50</v>
      </c>
    </row>
    <row r="624" spans="2:12" ht="12.75">
      <c r="B624" s="40" t="s">
        <v>511</v>
      </c>
      <c r="C624" s="138"/>
      <c r="D624" s="51">
        <v>1000</v>
      </c>
      <c r="E624" s="51">
        <v>1004</v>
      </c>
      <c r="F624" s="51" t="s">
        <v>556</v>
      </c>
      <c r="G624" s="49" t="s">
        <v>548</v>
      </c>
      <c r="H624" s="49"/>
      <c r="I624" s="137">
        <f t="shared" si="93"/>
        <v>50</v>
      </c>
      <c r="J624" s="137">
        <f t="shared" si="93"/>
        <v>0</v>
      </c>
      <c r="K624" s="137">
        <f t="shared" si="87"/>
        <v>0</v>
      </c>
      <c r="L624" s="137">
        <f t="shared" si="88"/>
        <v>50</v>
      </c>
    </row>
    <row r="625" spans="2:12" ht="12.75">
      <c r="B625" s="40" t="s">
        <v>306</v>
      </c>
      <c r="C625" s="138"/>
      <c r="D625" s="51">
        <v>1000</v>
      </c>
      <c r="E625" s="51">
        <v>1004</v>
      </c>
      <c r="F625" s="51" t="s">
        <v>556</v>
      </c>
      <c r="G625" s="49" t="s">
        <v>573</v>
      </c>
      <c r="H625" s="49"/>
      <c r="I625" s="137">
        <f t="shared" si="93"/>
        <v>50</v>
      </c>
      <c r="J625" s="137">
        <f t="shared" si="93"/>
        <v>0</v>
      </c>
      <c r="K625" s="137">
        <f t="shared" si="87"/>
        <v>0</v>
      </c>
      <c r="L625" s="137">
        <f t="shared" si="88"/>
        <v>50</v>
      </c>
    </row>
    <row r="626" spans="2:12" ht="12.75">
      <c r="B626" s="40" t="s">
        <v>409</v>
      </c>
      <c r="C626" s="51"/>
      <c r="D626" s="51">
        <v>1000</v>
      </c>
      <c r="E626" s="51">
        <v>1004</v>
      </c>
      <c r="F626" s="51" t="s">
        <v>556</v>
      </c>
      <c r="G626" s="49" t="s">
        <v>573</v>
      </c>
      <c r="H626" s="49">
        <v>3</v>
      </c>
      <c r="I626" s="137">
        <v>50</v>
      </c>
      <c r="J626" s="137">
        <v>0</v>
      </c>
      <c r="K626" s="137">
        <f t="shared" si="87"/>
        <v>0</v>
      </c>
      <c r="L626" s="137">
        <f t="shared" si="88"/>
        <v>50</v>
      </c>
    </row>
    <row r="627" spans="2:12" ht="25.5">
      <c r="B627" s="40" t="s">
        <v>345</v>
      </c>
      <c r="C627" s="51"/>
      <c r="D627" s="51">
        <v>1000</v>
      </c>
      <c r="E627" s="51">
        <v>1004</v>
      </c>
      <c r="F627" s="68" t="s">
        <v>346</v>
      </c>
      <c r="G627" s="49"/>
      <c r="H627" s="49"/>
      <c r="I627" s="137">
        <f aca="true" t="shared" si="94" ref="I627:J631">I628</f>
        <v>66.8</v>
      </c>
      <c r="J627" s="137">
        <f t="shared" si="94"/>
        <v>0</v>
      </c>
      <c r="K627" s="137">
        <f t="shared" si="87"/>
        <v>0</v>
      </c>
      <c r="L627" s="137">
        <f t="shared" si="88"/>
        <v>66.8</v>
      </c>
    </row>
    <row r="628" spans="2:12" ht="38.25">
      <c r="B628" s="40" t="s">
        <v>347</v>
      </c>
      <c r="C628" s="51"/>
      <c r="D628" s="51">
        <v>1000</v>
      </c>
      <c r="E628" s="51">
        <v>1004</v>
      </c>
      <c r="F628" s="68" t="s">
        <v>348</v>
      </c>
      <c r="G628" s="49"/>
      <c r="H628" s="49"/>
      <c r="I628" s="137">
        <f t="shared" si="94"/>
        <v>66.8</v>
      </c>
      <c r="J628" s="137">
        <f t="shared" si="94"/>
        <v>0</v>
      </c>
      <c r="K628" s="137">
        <f t="shared" si="87"/>
        <v>0</v>
      </c>
      <c r="L628" s="137">
        <f t="shared" si="88"/>
        <v>66.8</v>
      </c>
    </row>
    <row r="629" spans="2:12" ht="63.75">
      <c r="B629" s="40" t="s">
        <v>19</v>
      </c>
      <c r="C629" s="51"/>
      <c r="D629" s="51">
        <v>1000</v>
      </c>
      <c r="E629" s="51">
        <v>1004</v>
      </c>
      <c r="F629" s="51" t="s">
        <v>7</v>
      </c>
      <c r="G629" s="49"/>
      <c r="H629" s="49"/>
      <c r="I629" s="137">
        <f t="shared" si="94"/>
        <v>66.8</v>
      </c>
      <c r="J629" s="137">
        <f t="shared" si="94"/>
        <v>0</v>
      </c>
      <c r="K629" s="137">
        <f t="shared" si="87"/>
        <v>0</v>
      </c>
      <c r="L629" s="137">
        <f t="shared" si="88"/>
        <v>66.8</v>
      </c>
    </row>
    <row r="630" spans="2:12" ht="25.5">
      <c r="B630" s="40" t="s">
        <v>473</v>
      </c>
      <c r="C630" s="51"/>
      <c r="D630" s="51">
        <v>1000</v>
      </c>
      <c r="E630" s="51">
        <v>1004</v>
      </c>
      <c r="F630" s="51" t="s">
        <v>7</v>
      </c>
      <c r="G630" s="49" t="s">
        <v>474</v>
      </c>
      <c r="H630" s="48"/>
      <c r="I630" s="137">
        <f t="shared" si="94"/>
        <v>66.8</v>
      </c>
      <c r="J630" s="137">
        <f t="shared" si="94"/>
        <v>0</v>
      </c>
      <c r="K630" s="137">
        <f t="shared" si="87"/>
        <v>0</v>
      </c>
      <c r="L630" s="137">
        <f t="shared" si="88"/>
        <v>66.8</v>
      </c>
    </row>
    <row r="631" spans="2:12" ht="12.75">
      <c r="B631" s="40" t="s">
        <v>570</v>
      </c>
      <c r="C631" s="51"/>
      <c r="D631" s="51">
        <v>1000</v>
      </c>
      <c r="E631" s="51">
        <v>1004</v>
      </c>
      <c r="F631" s="51" t="s">
        <v>7</v>
      </c>
      <c r="G631" s="49" t="s">
        <v>571</v>
      </c>
      <c r="H631" s="48"/>
      <c r="I631" s="137">
        <f t="shared" si="94"/>
        <v>66.8</v>
      </c>
      <c r="J631" s="137">
        <f t="shared" si="94"/>
        <v>0</v>
      </c>
      <c r="K631" s="137">
        <f t="shared" si="87"/>
        <v>0</v>
      </c>
      <c r="L631" s="137">
        <f t="shared" si="88"/>
        <v>66.8</v>
      </c>
    </row>
    <row r="632" spans="2:12" ht="12.75">
      <c r="B632" s="40" t="s">
        <v>409</v>
      </c>
      <c r="C632" s="51"/>
      <c r="D632" s="51">
        <v>1000</v>
      </c>
      <c r="E632" s="51">
        <v>1004</v>
      </c>
      <c r="F632" s="51" t="s">
        <v>7</v>
      </c>
      <c r="G632" s="49" t="s">
        <v>571</v>
      </c>
      <c r="H632" s="49">
        <v>3</v>
      </c>
      <c r="I632" s="137">
        <v>66.8</v>
      </c>
      <c r="J632" s="137">
        <v>0</v>
      </c>
      <c r="K632" s="137">
        <f t="shared" si="87"/>
        <v>0</v>
      </c>
      <c r="L632" s="137">
        <f t="shared" si="88"/>
        <v>66.8</v>
      </c>
    </row>
    <row r="633" spans="2:12" ht="12.75">
      <c r="B633" s="40" t="s">
        <v>358</v>
      </c>
      <c r="C633" s="138"/>
      <c r="D633" s="49" t="s">
        <v>401</v>
      </c>
      <c r="E633" s="49" t="s">
        <v>405</v>
      </c>
      <c r="F633" s="49"/>
      <c r="G633" s="49"/>
      <c r="H633" s="49"/>
      <c r="I633" s="137">
        <f>I634</f>
        <v>910.8</v>
      </c>
      <c r="J633" s="137">
        <f>J634</f>
        <v>574.8000000000001</v>
      </c>
      <c r="K633" s="137">
        <f t="shared" si="87"/>
        <v>63.10935441370225</v>
      </c>
      <c r="L633" s="137">
        <f t="shared" si="88"/>
        <v>335.9999999999999</v>
      </c>
    </row>
    <row r="634" spans="2:12" ht="12.75">
      <c r="B634" s="50" t="s">
        <v>422</v>
      </c>
      <c r="C634" s="66"/>
      <c r="D634" s="49" t="s">
        <v>401</v>
      </c>
      <c r="E634" s="49" t="s">
        <v>405</v>
      </c>
      <c r="F634" s="51" t="s">
        <v>423</v>
      </c>
      <c r="G634" s="49"/>
      <c r="H634" s="49"/>
      <c r="I634" s="137">
        <f>I635</f>
        <v>910.8</v>
      </c>
      <c r="J634" s="137">
        <f>J635</f>
        <v>574.8000000000001</v>
      </c>
      <c r="K634" s="137">
        <f t="shared" si="87"/>
        <v>63.10935441370225</v>
      </c>
      <c r="L634" s="137">
        <f t="shared" si="88"/>
        <v>335.9999999999999</v>
      </c>
    </row>
    <row r="635" spans="2:12" ht="25.5">
      <c r="B635" s="40" t="s">
        <v>598</v>
      </c>
      <c r="C635" s="138"/>
      <c r="D635" s="49" t="s">
        <v>401</v>
      </c>
      <c r="E635" s="49" t="s">
        <v>405</v>
      </c>
      <c r="F635" s="49" t="s">
        <v>557</v>
      </c>
      <c r="G635" s="49"/>
      <c r="H635" s="49"/>
      <c r="I635" s="137">
        <f>I636+I640</f>
        <v>910.8</v>
      </c>
      <c r="J635" s="137">
        <f>J636+J640</f>
        <v>574.8000000000001</v>
      </c>
      <c r="K635" s="137">
        <f t="shared" si="87"/>
        <v>63.10935441370225</v>
      </c>
      <c r="L635" s="137">
        <f t="shared" si="88"/>
        <v>335.9999999999999</v>
      </c>
    </row>
    <row r="636" spans="2:12" ht="38.25">
      <c r="B636" s="40" t="s">
        <v>425</v>
      </c>
      <c r="C636" s="138"/>
      <c r="D636" s="49" t="s">
        <v>401</v>
      </c>
      <c r="E636" s="49" t="s">
        <v>405</v>
      </c>
      <c r="F636" s="49" t="s">
        <v>557</v>
      </c>
      <c r="G636" s="49" t="s">
        <v>120</v>
      </c>
      <c r="H636" s="49"/>
      <c r="I636" s="137">
        <f>I637</f>
        <v>698.9</v>
      </c>
      <c r="J636" s="137">
        <f>J637</f>
        <v>548.1</v>
      </c>
      <c r="K636" s="137">
        <f t="shared" si="87"/>
        <v>78.42323651452283</v>
      </c>
      <c r="L636" s="137">
        <f t="shared" si="88"/>
        <v>150.79999999999995</v>
      </c>
    </row>
    <row r="637" spans="2:12" ht="12.75">
      <c r="B637" s="40" t="s">
        <v>426</v>
      </c>
      <c r="C637" s="138"/>
      <c r="D637" s="49" t="s">
        <v>401</v>
      </c>
      <c r="E637" s="49" t="s">
        <v>405</v>
      </c>
      <c r="F637" s="49" t="s">
        <v>557</v>
      </c>
      <c r="G637" s="49" t="s">
        <v>427</v>
      </c>
      <c r="H637" s="49"/>
      <c r="I637" s="137">
        <f>I638+I639</f>
        <v>698.9</v>
      </c>
      <c r="J637" s="137">
        <f>J638+J639</f>
        <v>548.1</v>
      </c>
      <c r="K637" s="137">
        <f t="shared" si="87"/>
        <v>78.42323651452283</v>
      </c>
      <c r="L637" s="137">
        <f t="shared" si="88"/>
        <v>150.79999999999995</v>
      </c>
    </row>
    <row r="638" spans="2:12" ht="12.75">
      <c r="B638" s="40" t="s">
        <v>421</v>
      </c>
      <c r="C638" s="138"/>
      <c r="D638" s="49" t="s">
        <v>401</v>
      </c>
      <c r="E638" s="49" t="s">
        <v>405</v>
      </c>
      <c r="F638" s="49" t="s">
        <v>557</v>
      </c>
      <c r="G638" s="49" t="s">
        <v>427</v>
      </c>
      <c r="H638" s="49" t="s">
        <v>414</v>
      </c>
      <c r="I638" s="137">
        <v>46.9</v>
      </c>
      <c r="J638" s="137">
        <v>28.6</v>
      </c>
      <c r="K638" s="137">
        <f t="shared" si="87"/>
        <v>60.98081023454158</v>
      </c>
      <c r="L638" s="137">
        <f t="shared" si="88"/>
        <v>18.299999999999997</v>
      </c>
    </row>
    <row r="639" spans="2:12" ht="12.75">
      <c r="B639" s="40" t="s">
        <v>409</v>
      </c>
      <c r="C639" s="138"/>
      <c r="D639" s="49" t="s">
        <v>401</v>
      </c>
      <c r="E639" s="49" t="s">
        <v>405</v>
      </c>
      <c r="F639" s="49" t="s">
        <v>557</v>
      </c>
      <c r="G639" s="49" t="s">
        <v>427</v>
      </c>
      <c r="H639" s="49">
        <v>3</v>
      </c>
      <c r="I639" s="137">
        <v>652</v>
      </c>
      <c r="J639" s="137">
        <v>519.5</v>
      </c>
      <c r="K639" s="137">
        <f t="shared" si="87"/>
        <v>79.67791411042946</v>
      </c>
      <c r="L639" s="137">
        <f t="shared" si="88"/>
        <v>132.5</v>
      </c>
    </row>
    <row r="640" spans="2:12" ht="12.75">
      <c r="B640" s="50" t="s">
        <v>432</v>
      </c>
      <c r="C640" s="51"/>
      <c r="D640" s="49" t="s">
        <v>401</v>
      </c>
      <c r="E640" s="49" t="s">
        <v>405</v>
      </c>
      <c r="F640" s="49" t="s">
        <v>557</v>
      </c>
      <c r="G640" s="49" t="s">
        <v>433</v>
      </c>
      <c r="H640" s="49"/>
      <c r="I640" s="137">
        <f>I641</f>
        <v>211.9</v>
      </c>
      <c r="J640" s="137">
        <f>J641</f>
        <v>26.7</v>
      </c>
      <c r="K640" s="137">
        <f t="shared" si="87"/>
        <v>12.600283152430391</v>
      </c>
      <c r="L640" s="137">
        <f t="shared" si="88"/>
        <v>185.20000000000002</v>
      </c>
    </row>
    <row r="641" spans="2:12" ht="12.75">
      <c r="B641" s="50" t="s">
        <v>434</v>
      </c>
      <c r="C641" s="51"/>
      <c r="D641" s="49" t="s">
        <v>401</v>
      </c>
      <c r="E641" s="49" t="s">
        <v>405</v>
      </c>
      <c r="F641" s="49" t="s">
        <v>557</v>
      </c>
      <c r="G641" s="49" t="s">
        <v>435</v>
      </c>
      <c r="H641" s="49"/>
      <c r="I641" s="137">
        <f>I642</f>
        <v>211.9</v>
      </c>
      <c r="J641" s="137">
        <f>J642</f>
        <v>26.7</v>
      </c>
      <c r="K641" s="137">
        <f t="shared" si="87"/>
        <v>12.600283152430391</v>
      </c>
      <c r="L641" s="137">
        <f t="shared" si="88"/>
        <v>185.20000000000002</v>
      </c>
    </row>
    <row r="642" spans="2:12" ht="12.75">
      <c r="B642" s="40" t="s">
        <v>409</v>
      </c>
      <c r="C642" s="138"/>
      <c r="D642" s="49" t="s">
        <v>401</v>
      </c>
      <c r="E642" s="49" t="s">
        <v>405</v>
      </c>
      <c r="F642" s="49" t="s">
        <v>557</v>
      </c>
      <c r="G642" s="49" t="s">
        <v>435</v>
      </c>
      <c r="H642" s="49">
        <v>3</v>
      </c>
      <c r="I642" s="137">
        <v>211.9</v>
      </c>
      <c r="J642" s="137">
        <v>26.7</v>
      </c>
      <c r="K642" s="137">
        <f t="shared" si="87"/>
        <v>12.600283152430391</v>
      </c>
      <c r="L642" s="137">
        <f t="shared" si="88"/>
        <v>185.20000000000002</v>
      </c>
    </row>
    <row r="643" spans="2:12" ht="12.75">
      <c r="B643" s="40" t="s">
        <v>27</v>
      </c>
      <c r="C643" s="138"/>
      <c r="D643" s="49" t="s">
        <v>406</v>
      </c>
      <c r="E643" s="49"/>
      <c r="F643" s="49"/>
      <c r="G643" s="49"/>
      <c r="H643" s="49"/>
      <c r="I643" s="137">
        <f aca="true" t="shared" si="95" ref="I643:J648">I644</f>
        <v>106</v>
      </c>
      <c r="J643" s="137">
        <f t="shared" si="95"/>
        <v>66.6</v>
      </c>
      <c r="K643" s="137">
        <f t="shared" si="87"/>
        <v>62.83018867924528</v>
      </c>
      <c r="L643" s="137">
        <f t="shared" si="88"/>
        <v>39.400000000000006</v>
      </c>
    </row>
    <row r="644" spans="2:12" ht="12.75">
      <c r="B644" s="40" t="s">
        <v>183</v>
      </c>
      <c r="C644" s="138"/>
      <c r="D644" s="49" t="s">
        <v>406</v>
      </c>
      <c r="E644" s="49" t="s">
        <v>182</v>
      </c>
      <c r="F644" s="49"/>
      <c r="G644" s="49"/>
      <c r="H644" s="49"/>
      <c r="I644" s="137">
        <f t="shared" si="95"/>
        <v>106</v>
      </c>
      <c r="J644" s="137">
        <f t="shared" si="95"/>
        <v>66.6</v>
      </c>
      <c r="K644" s="137">
        <f t="shared" si="87"/>
        <v>62.83018867924528</v>
      </c>
      <c r="L644" s="137">
        <f t="shared" si="88"/>
        <v>39.400000000000006</v>
      </c>
    </row>
    <row r="645" spans="2:12" ht="25.5">
      <c r="B645" s="40" t="s">
        <v>8</v>
      </c>
      <c r="C645" s="138"/>
      <c r="D645" s="49" t="s">
        <v>406</v>
      </c>
      <c r="E645" s="49" t="s">
        <v>182</v>
      </c>
      <c r="F645" s="49" t="s">
        <v>558</v>
      </c>
      <c r="G645" s="49"/>
      <c r="H645" s="49"/>
      <c r="I645" s="137">
        <f t="shared" si="95"/>
        <v>106</v>
      </c>
      <c r="J645" s="137">
        <f t="shared" si="95"/>
        <v>66.6</v>
      </c>
      <c r="K645" s="137">
        <f>J645/I645*100</f>
        <v>62.83018867924528</v>
      </c>
      <c r="L645" s="137">
        <f>I645-J645</f>
        <v>39.400000000000006</v>
      </c>
    </row>
    <row r="646" spans="2:12" ht="25.5">
      <c r="B646" s="50" t="s">
        <v>9</v>
      </c>
      <c r="C646" s="66"/>
      <c r="D646" s="49" t="s">
        <v>406</v>
      </c>
      <c r="E646" s="49" t="s">
        <v>182</v>
      </c>
      <c r="F646" s="49" t="s">
        <v>559</v>
      </c>
      <c r="G646" s="52"/>
      <c r="H646" s="49"/>
      <c r="I646" s="137">
        <f t="shared" si="95"/>
        <v>106</v>
      </c>
      <c r="J646" s="137">
        <f t="shared" si="95"/>
        <v>66.6</v>
      </c>
      <c r="K646" s="137">
        <f>J646/I646*100</f>
        <v>62.83018867924528</v>
      </c>
      <c r="L646" s="137">
        <f>I646-J646</f>
        <v>39.400000000000006</v>
      </c>
    </row>
    <row r="647" spans="2:12" ht="12.75">
      <c r="B647" s="50" t="s">
        <v>432</v>
      </c>
      <c r="C647" s="51"/>
      <c r="D647" s="49" t="s">
        <v>406</v>
      </c>
      <c r="E647" s="49" t="s">
        <v>182</v>
      </c>
      <c r="F647" s="49" t="s">
        <v>559</v>
      </c>
      <c r="G647" s="49" t="s">
        <v>433</v>
      </c>
      <c r="H647" s="49"/>
      <c r="I647" s="137">
        <f t="shared" si="95"/>
        <v>106</v>
      </c>
      <c r="J647" s="137">
        <f t="shared" si="95"/>
        <v>66.6</v>
      </c>
      <c r="K647" s="137">
        <f>J647/I647*100</f>
        <v>62.83018867924528</v>
      </c>
      <c r="L647" s="137">
        <f>I647-J647</f>
        <v>39.400000000000006</v>
      </c>
    </row>
    <row r="648" spans="2:12" ht="12.75">
      <c r="B648" s="50" t="s">
        <v>434</v>
      </c>
      <c r="C648" s="51"/>
      <c r="D648" s="49" t="s">
        <v>406</v>
      </c>
      <c r="E648" s="49" t="s">
        <v>182</v>
      </c>
      <c r="F648" s="49" t="s">
        <v>559</v>
      </c>
      <c r="G648" s="49" t="s">
        <v>435</v>
      </c>
      <c r="H648" s="49"/>
      <c r="I648" s="137">
        <f t="shared" si="95"/>
        <v>106</v>
      </c>
      <c r="J648" s="137">
        <f t="shared" si="95"/>
        <v>66.6</v>
      </c>
      <c r="K648" s="137">
        <f>J648/I648*100</f>
        <v>62.83018867924528</v>
      </c>
      <c r="L648" s="137">
        <f>I648-J648</f>
        <v>39.400000000000006</v>
      </c>
    </row>
    <row r="649" spans="2:12" ht="12.75">
      <c r="B649" s="40" t="s">
        <v>421</v>
      </c>
      <c r="C649" s="138"/>
      <c r="D649" s="49" t="s">
        <v>406</v>
      </c>
      <c r="E649" s="49" t="s">
        <v>182</v>
      </c>
      <c r="F649" s="49" t="s">
        <v>559</v>
      </c>
      <c r="G649" s="49" t="s">
        <v>435</v>
      </c>
      <c r="H649" s="49">
        <v>2</v>
      </c>
      <c r="I649" s="137">
        <v>106</v>
      </c>
      <c r="J649" s="137">
        <v>66.6</v>
      </c>
      <c r="K649" s="137">
        <f>J649/I649*100</f>
        <v>62.83018867924528</v>
      </c>
      <c r="L649" s="137">
        <f>I649-J649</f>
        <v>39.400000000000006</v>
      </c>
    </row>
  </sheetData>
  <sheetProtection/>
  <autoFilter ref="B8:H649"/>
  <mergeCells count="2">
    <mergeCell ref="B7:H7"/>
    <mergeCell ref="B6:L6"/>
  </mergeCells>
  <printOptions/>
  <pageMargins left="0.78" right="0.2" top="0.36" bottom="0.27" header="0.2" footer="0.2"/>
  <pageSetup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5"/>
  <dimension ref="B2:Y455"/>
  <sheetViews>
    <sheetView view="pageBreakPreview" zoomScale="60" workbookViewId="0" topLeftCell="B1">
      <pane xSplit="4" ySplit="11" topLeftCell="F32" activePane="bottomRight" state="frozen"/>
      <selection pane="topLeft" activeCell="E32" sqref="E32"/>
      <selection pane="topRight" activeCell="E32" sqref="E32"/>
      <selection pane="bottomLeft" activeCell="E32" sqref="E32"/>
      <selection pane="bottomRight" activeCell="E32" sqref="E32"/>
    </sheetView>
  </sheetViews>
  <sheetFormatPr defaultColWidth="9.00390625" defaultRowHeight="12.75"/>
  <cols>
    <col min="1" max="1" width="9.125" style="163" customWidth="1"/>
    <col min="2" max="2" width="79.125" style="160" customWidth="1"/>
    <col min="3" max="3" width="10.25390625" style="163" customWidth="1"/>
    <col min="4" max="4" width="7.125" style="227" customWidth="1"/>
    <col min="5" max="5" width="7.125" style="163" customWidth="1"/>
    <col min="6" max="6" width="14.75390625" style="163" customWidth="1"/>
    <col min="7" max="7" width="14.375" style="163" customWidth="1"/>
    <col min="8" max="8" width="14.00390625" style="163" customWidth="1"/>
    <col min="9" max="9" width="14.125" style="163" customWidth="1"/>
    <col min="10" max="10" width="15.00390625" style="163" customWidth="1"/>
    <col min="11" max="11" width="12.125" style="163" customWidth="1"/>
    <col min="12" max="12" width="15.125" style="163" customWidth="1"/>
    <col min="13" max="13" width="12.75390625" style="163" customWidth="1"/>
    <col min="14" max="14" width="13.75390625" style="163" customWidth="1"/>
    <col min="15" max="15" width="16.625" style="163" customWidth="1"/>
    <col min="16" max="16" width="9.25390625" style="163" bestFit="1" customWidth="1"/>
    <col min="17" max="17" width="15.125" style="163" customWidth="1"/>
    <col min="18" max="18" width="11.75390625" style="163" customWidth="1"/>
    <col min="19" max="19" width="10.25390625" style="163" customWidth="1"/>
    <col min="20" max="20" width="10.625" style="163" customWidth="1"/>
    <col min="21" max="22" width="9.25390625" style="163" bestFit="1" customWidth="1"/>
    <col min="23" max="23" width="10.875" style="163" customWidth="1"/>
    <col min="24" max="24" width="10.125" style="163" customWidth="1"/>
    <col min="25" max="25" width="10.625" style="163" customWidth="1"/>
    <col min="26" max="16384" width="9.125" style="163" customWidth="1"/>
  </cols>
  <sheetData>
    <row r="2" spans="3:25" ht="12.75">
      <c r="C2" s="161"/>
      <c r="D2" s="162"/>
      <c r="E2" s="161"/>
      <c r="Y2" s="164" t="s">
        <v>530</v>
      </c>
    </row>
    <row r="3" spans="3:25" ht="12.75">
      <c r="C3" s="232"/>
      <c r="D3" s="233"/>
      <c r="E3" s="232"/>
      <c r="Y3" s="234" t="s">
        <v>572</v>
      </c>
    </row>
    <row r="4" spans="3:25" ht="12.75">
      <c r="C4" s="232"/>
      <c r="D4" s="233"/>
      <c r="E4" s="232"/>
      <c r="Y4" s="71" t="s">
        <v>250</v>
      </c>
    </row>
    <row r="5" spans="2:5" ht="12.75">
      <c r="B5" s="165"/>
      <c r="C5" s="166"/>
      <c r="D5" s="167"/>
      <c r="E5" s="166"/>
    </row>
    <row r="6" spans="2:25" ht="23.25" customHeight="1">
      <c r="B6" s="262" t="s">
        <v>322</v>
      </c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</row>
    <row r="7" spans="2:7" ht="12.75">
      <c r="B7" s="263"/>
      <c r="C7" s="263"/>
      <c r="D7" s="263"/>
      <c r="E7" s="263"/>
      <c r="F7" s="263"/>
      <c r="G7" s="168"/>
    </row>
    <row r="8" spans="2:25" ht="25.5" customHeight="1">
      <c r="B8" s="264" t="s">
        <v>199</v>
      </c>
      <c r="C8" s="265" t="s">
        <v>407</v>
      </c>
      <c r="D8" s="266" t="s">
        <v>359</v>
      </c>
      <c r="E8" s="265" t="s">
        <v>382</v>
      </c>
      <c r="F8" s="267" t="s">
        <v>140</v>
      </c>
      <c r="G8" s="268" t="s">
        <v>163</v>
      </c>
      <c r="H8" s="269"/>
      <c r="I8" s="269"/>
      <c r="J8" s="270"/>
      <c r="K8" s="271" t="s">
        <v>164</v>
      </c>
      <c r="L8" s="271"/>
      <c r="M8" s="271"/>
      <c r="N8" s="271"/>
      <c r="O8" s="271"/>
      <c r="P8" s="271" t="s">
        <v>315</v>
      </c>
      <c r="Q8" s="271"/>
      <c r="R8" s="271"/>
      <c r="S8" s="271"/>
      <c r="T8" s="271"/>
      <c r="U8" s="271" t="s">
        <v>165</v>
      </c>
      <c r="V8" s="271"/>
      <c r="W8" s="271"/>
      <c r="X8" s="271"/>
      <c r="Y8" s="271"/>
    </row>
    <row r="9" spans="2:25" ht="85.5" customHeight="1">
      <c r="B9" s="264"/>
      <c r="C9" s="265"/>
      <c r="D9" s="266"/>
      <c r="E9" s="265"/>
      <c r="F9" s="267"/>
      <c r="G9" s="173" t="s">
        <v>67</v>
      </c>
      <c r="H9" s="174" t="s">
        <v>141</v>
      </c>
      <c r="I9" s="174" t="s">
        <v>142</v>
      </c>
      <c r="J9" s="174" t="s">
        <v>143</v>
      </c>
      <c r="K9" s="171" t="s">
        <v>140</v>
      </c>
      <c r="L9" s="174" t="s">
        <v>67</v>
      </c>
      <c r="M9" s="174" t="s">
        <v>141</v>
      </c>
      <c r="N9" s="174" t="s">
        <v>142</v>
      </c>
      <c r="O9" s="174" t="s">
        <v>143</v>
      </c>
      <c r="P9" s="171" t="s">
        <v>140</v>
      </c>
      <c r="Q9" s="174" t="s">
        <v>67</v>
      </c>
      <c r="R9" s="174" t="s">
        <v>141</v>
      </c>
      <c r="S9" s="174" t="s">
        <v>142</v>
      </c>
      <c r="T9" s="174" t="s">
        <v>143</v>
      </c>
      <c r="U9" s="171" t="s">
        <v>140</v>
      </c>
      <c r="V9" s="174" t="s">
        <v>67</v>
      </c>
      <c r="W9" s="174" t="s">
        <v>141</v>
      </c>
      <c r="X9" s="174" t="s">
        <v>142</v>
      </c>
      <c r="Y9" s="174" t="s">
        <v>143</v>
      </c>
    </row>
    <row r="10" spans="2:25" ht="12.75">
      <c r="B10" s="175" t="s">
        <v>420</v>
      </c>
      <c r="C10" s="176"/>
      <c r="D10" s="177"/>
      <c r="E10" s="178"/>
      <c r="F10" s="179">
        <f aca="true" t="shared" si="0" ref="F10:O10">F11+F196+F201+F212+F221+F226+F233+F237+F241+F245+F249+F266+F270+F300+F304+F325+F333+F337</f>
        <v>187327.30000000002</v>
      </c>
      <c r="G10" s="179">
        <f t="shared" si="0"/>
        <v>2779</v>
      </c>
      <c r="H10" s="180">
        <f t="shared" si="0"/>
        <v>79794.7</v>
      </c>
      <c r="I10" s="180">
        <f t="shared" si="0"/>
        <v>95050.70000000001</v>
      </c>
      <c r="J10" s="180">
        <f t="shared" si="0"/>
        <v>9702.900000000001</v>
      </c>
      <c r="K10" s="180">
        <f t="shared" si="0"/>
        <v>142430.69999999995</v>
      </c>
      <c r="L10" s="180">
        <f t="shared" si="0"/>
        <v>1913.4</v>
      </c>
      <c r="M10" s="180">
        <f t="shared" si="0"/>
        <v>61245.30000000001</v>
      </c>
      <c r="N10" s="180">
        <f t="shared" si="0"/>
        <v>71490.79999999999</v>
      </c>
      <c r="O10" s="180">
        <f t="shared" si="0"/>
        <v>7781.2</v>
      </c>
      <c r="P10" s="180">
        <f aca="true" t="shared" si="1" ref="P10:T11">K10/F10*100</f>
        <v>76.03307152774846</v>
      </c>
      <c r="Q10" s="180">
        <f t="shared" si="1"/>
        <v>68.85210507376755</v>
      </c>
      <c r="R10" s="180">
        <f t="shared" si="1"/>
        <v>76.7535939103725</v>
      </c>
      <c r="S10" s="180">
        <f t="shared" si="1"/>
        <v>75.21333351569213</v>
      </c>
      <c r="T10" s="180">
        <f t="shared" si="1"/>
        <v>80.19458100155622</v>
      </c>
      <c r="U10" s="180">
        <f aca="true" t="shared" si="2" ref="U10:Y11">F10-K10</f>
        <v>44896.600000000064</v>
      </c>
      <c r="V10" s="180">
        <f t="shared" si="2"/>
        <v>865.5999999999999</v>
      </c>
      <c r="W10" s="180">
        <f t="shared" si="2"/>
        <v>18549.399999999987</v>
      </c>
      <c r="X10" s="180">
        <f t="shared" si="2"/>
        <v>23559.900000000023</v>
      </c>
      <c r="Y10" s="180">
        <f t="shared" si="2"/>
        <v>1921.7000000000016</v>
      </c>
    </row>
    <row r="11" spans="2:25" ht="12.75">
      <c r="B11" s="175" t="s">
        <v>422</v>
      </c>
      <c r="C11" s="178"/>
      <c r="D11" s="177"/>
      <c r="E11" s="178"/>
      <c r="F11" s="180">
        <f aca="true" t="shared" si="3" ref="F11:O11">F12+F15+F18+F21+F30+F33+F36+F39+F42+F45+F48+F52+F57+F62+F67+F72+F75+F78+F81+F84+F89+F92+F95+F98+F101+F104+F107+F110+F113+F116+F119+F132+F135+F142+F147+F152+F155+F158+F161+F168+F171+F178+F181+F184+F187+F190+F193+F24+F27</f>
        <v>97361.70000000001</v>
      </c>
      <c r="G11" s="180">
        <f t="shared" si="3"/>
        <v>2779</v>
      </c>
      <c r="H11" s="180">
        <f t="shared" si="3"/>
        <v>45463.6</v>
      </c>
      <c r="I11" s="180">
        <f t="shared" si="3"/>
        <v>39416.200000000004</v>
      </c>
      <c r="J11" s="180">
        <f t="shared" si="3"/>
        <v>9702.900000000001</v>
      </c>
      <c r="K11" s="180">
        <f t="shared" si="3"/>
        <v>80182.29999999997</v>
      </c>
      <c r="L11" s="180">
        <f t="shared" si="3"/>
        <v>1913.4</v>
      </c>
      <c r="M11" s="180">
        <f t="shared" si="3"/>
        <v>36788.3</v>
      </c>
      <c r="N11" s="180">
        <f t="shared" si="3"/>
        <v>33699.399999999994</v>
      </c>
      <c r="O11" s="180">
        <f t="shared" si="3"/>
        <v>7781.2</v>
      </c>
      <c r="P11" s="180">
        <f t="shared" si="1"/>
        <v>82.35507391510211</v>
      </c>
      <c r="Q11" s="180">
        <f t="shared" si="1"/>
        <v>68.85210507376755</v>
      </c>
      <c r="R11" s="180">
        <f t="shared" si="1"/>
        <v>80.91814110629164</v>
      </c>
      <c r="S11" s="180">
        <f t="shared" si="1"/>
        <v>85.49631877248439</v>
      </c>
      <c r="T11" s="180">
        <f t="shared" si="1"/>
        <v>80.19458100155622</v>
      </c>
      <c r="U11" s="180">
        <f t="shared" si="2"/>
        <v>17179.400000000038</v>
      </c>
      <c r="V11" s="180">
        <f t="shared" si="2"/>
        <v>865.5999999999999</v>
      </c>
      <c r="W11" s="180">
        <f t="shared" si="2"/>
        <v>8675.299999999996</v>
      </c>
      <c r="X11" s="180">
        <f t="shared" si="2"/>
        <v>5716.80000000001</v>
      </c>
      <c r="Y11" s="180">
        <f t="shared" si="2"/>
        <v>1921.7000000000016</v>
      </c>
    </row>
    <row r="12" spans="2:25" ht="51">
      <c r="B12" s="181" t="s">
        <v>258</v>
      </c>
      <c r="C12" s="182" t="s">
        <v>259</v>
      </c>
      <c r="D12" s="170"/>
      <c r="E12" s="178"/>
      <c r="F12" s="183">
        <f aca="true" t="shared" si="4" ref="F12:F81">H12+I12+J12+G12</f>
        <v>1179</v>
      </c>
      <c r="G12" s="183"/>
      <c r="H12" s="152"/>
      <c r="I12" s="152"/>
      <c r="J12" s="152">
        <f>J13</f>
        <v>1179</v>
      </c>
      <c r="K12" s="152">
        <f aca="true" t="shared" si="5" ref="K12:K49">M12+N12+O12+L12</f>
        <v>0</v>
      </c>
      <c r="L12" s="152"/>
      <c r="M12" s="152"/>
      <c r="N12" s="152"/>
      <c r="O12" s="152">
        <f>O13</f>
        <v>0</v>
      </c>
      <c r="P12" s="152">
        <f aca="true" t="shared" si="6" ref="P12:P81">K12/F12*100</f>
        <v>0</v>
      </c>
      <c r="Q12" s="152"/>
      <c r="R12" s="152"/>
      <c r="S12" s="152"/>
      <c r="T12" s="152">
        <f aca="true" t="shared" si="7" ref="T12:T35">O12/J12*100</f>
        <v>0</v>
      </c>
      <c r="U12" s="152">
        <f aca="true" t="shared" si="8" ref="U12:U81">F12-K12</f>
        <v>1179</v>
      </c>
      <c r="V12" s="152"/>
      <c r="W12" s="152"/>
      <c r="X12" s="152"/>
      <c r="Y12" s="152">
        <f aca="true" t="shared" si="9" ref="Y12:Y35">J12-O12</f>
        <v>1179</v>
      </c>
    </row>
    <row r="13" spans="2:25" ht="25.5">
      <c r="B13" s="181" t="s">
        <v>495</v>
      </c>
      <c r="C13" s="182" t="s">
        <v>259</v>
      </c>
      <c r="D13" s="170" t="s">
        <v>493</v>
      </c>
      <c r="E13" s="178"/>
      <c r="F13" s="183">
        <f t="shared" si="4"/>
        <v>1179</v>
      </c>
      <c r="G13" s="183"/>
      <c r="H13" s="152"/>
      <c r="I13" s="152"/>
      <c r="J13" s="152">
        <f>J14</f>
        <v>1179</v>
      </c>
      <c r="K13" s="152">
        <f t="shared" si="5"/>
        <v>0</v>
      </c>
      <c r="L13" s="152"/>
      <c r="M13" s="152"/>
      <c r="N13" s="152"/>
      <c r="O13" s="152">
        <f>O14</f>
        <v>0</v>
      </c>
      <c r="P13" s="152">
        <f t="shared" si="6"/>
        <v>0</v>
      </c>
      <c r="Q13" s="152"/>
      <c r="R13" s="152"/>
      <c r="S13" s="152"/>
      <c r="T13" s="152">
        <f t="shared" si="7"/>
        <v>0</v>
      </c>
      <c r="U13" s="152">
        <f t="shared" si="8"/>
        <v>1179</v>
      </c>
      <c r="V13" s="152"/>
      <c r="W13" s="152"/>
      <c r="X13" s="152"/>
      <c r="Y13" s="152">
        <f t="shared" si="9"/>
        <v>1179</v>
      </c>
    </row>
    <row r="14" spans="2:25" ht="12.75">
      <c r="B14" s="181" t="s">
        <v>28</v>
      </c>
      <c r="C14" s="182" t="s">
        <v>259</v>
      </c>
      <c r="D14" s="170" t="s">
        <v>493</v>
      </c>
      <c r="E14" s="169">
        <v>1004</v>
      </c>
      <c r="F14" s="183">
        <f t="shared" si="4"/>
        <v>1179</v>
      </c>
      <c r="G14" s="183"/>
      <c r="H14" s="152"/>
      <c r="I14" s="152"/>
      <c r="J14" s="152">
        <v>1179</v>
      </c>
      <c r="K14" s="152">
        <f t="shared" si="5"/>
        <v>0</v>
      </c>
      <c r="L14" s="152"/>
      <c r="M14" s="152"/>
      <c r="N14" s="152"/>
      <c r="O14" s="152">
        <v>0</v>
      </c>
      <c r="P14" s="152">
        <f t="shared" si="6"/>
        <v>0</v>
      </c>
      <c r="Q14" s="152"/>
      <c r="R14" s="152"/>
      <c r="S14" s="152"/>
      <c r="T14" s="152">
        <f t="shared" si="7"/>
        <v>0</v>
      </c>
      <c r="U14" s="152">
        <f t="shared" si="8"/>
        <v>1179</v>
      </c>
      <c r="V14" s="152"/>
      <c r="W14" s="152"/>
      <c r="X14" s="152"/>
      <c r="Y14" s="152">
        <f t="shared" si="9"/>
        <v>1179</v>
      </c>
    </row>
    <row r="15" spans="2:25" ht="51">
      <c r="B15" s="69" t="s">
        <v>616</v>
      </c>
      <c r="C15" s="184" t="s">
        <v>613</v>
      </c>
      <c r="D15" s="170"/>
      <c r="E15" s="178"/>
      <c r="F15" s="183">
        <f t="shared" si="4"/>
        <v>880</v>
      </c>
      <c r="G15" s="183"/>
      <c r="H15" s="152"/>
      <c r="I15" s="152"/>
      <c r="J15" s="152">
        <f>J16</f>
        <v>880</v>
      </c>
      <c r="K15" s="152">
        <f t="shared" si="5"/>
        <v>393.8</v>
      </c>
      <c r="L15" s="152"/>
      <c r="M15" s="152"/>
      <c r="N15" s="152"/>
      <c r="O15" s="152">
        <f>O16</f>
        <v>393.8</v>
      </c>
      <c r="P15" s="152">
        <f t="shared" si="6"/>
        <v>44.75</v>
      </c>
      <c r="Q15" s="152"/>
      <c r="R15" s="152"/>
      <c r="S15" s="152"/>
      <c r="T15" s="152">
        <f t="shared" si="7"/>
        <v>44.75</v>
      </c>
      <c r="U15" s="152">
        <f t="shared" si="8"/>
        <v>486.2</v>
      </c>
      <c r="V15" s="152"/>
      <c r="W15" s="152"/>
      <c r="X15" s="152"/>
      <c r="Y15" s="152">
        <f t="shared" si="9"/>
        <v>486.2</v>
      </c>
    </row>
    <row r="16" spans="2:25" ht="25.5">
      <c r="B16" s="69" t="s">
        <v>473</v>
      </c>
      <c r="C16" s="184" t="s">
        <v>613</v>
      </c>
      <c r="D16" s="170" t="s">
        <v>474</v>
      </c>
      <c r="E16" s="178"/>
      <c r="F16" s="183">
        <f t="shared" si="4"/>
        <v>880</v>
      </c>
      <c r="G16" s="183"/>
      <c r="H16" s="152"/>
      <c r="I16" s="152"/>
      <c r="J16" s="152">
        <f>J17</f>
        <v>880</v>
      </c>
      <c r="K16" s="152">
        <f t="shared" si="5"/>
        <v>393.8</v>
      </c>
      <c r="L16" s="152"/>
      <c r="M16" s="152"/>
      <c r="N16" s="152"/>
      <c r="O16" s="152">
        <f>O17</f>
        <v>393.8</v>
      </c>
      <c r="P16" s="152">
        <f t="shared" si="6"/>
        <v>44.75</v>
      </c>
      <c r="Q16" s="152"/>
      <c r="R16" s="152"/>
      <c r="S16" s="152"/>
      <c r="T16" s="152">
        <f t="shared" si="7"/>
        <v>44.75</v>
      </c>
      <c r="U16" s="152">
        <f t="shared" si="8"/>
        <v>486.2</v>
      </c>
      <c r="V16" s="152"/>
      <c r="W16" s="152"/>
      <c r="X16" s="152"/>
      <c r="Y16" s="152">
        <f t="shared" si="9"/>
        <v>486.2</v>
      </c>
    </row>
    <row r="17" spans="2:25" ht="12.75">
      <c r="B17" s="69" t="s">
        <v>207</v>
      </c>
      <c r="C17" s="184" t="s">
        <v>613</v>
      </c>
      <c r="D17" s="170" t="s">
        <v>474</v>
      </c>
      <c r="E17" s="170" t="s">
        <v>396</v>
      </c>
      <c r="F17" s="183">
        <f t="shared" si="4"/>
        <v>880</v>
      </c>
      <c r="G17" s="183"/>
      <c r="H17" s="152"/>
      <c r="I17" s="152"/>
      <c r="J17" s="152">
        <v>880</v>
      </c>
      <c r="K17" s="152">
        <f t="shared" si="5"/>
        <v>393.8</v>
      </c>
      <c r="L17" s="152"/>
      <c r="M17" s="152"/>
      <c r="N17" s="152"/>
      <c r="O17" s="152">
        <v>393.8</v>
      </c>
      <c r="P17" s="152">
        <f t="shared" si="6"/>
        <v>44.75</v>
      </c>
      <c r="Q17" s="152"/>
      <c r="R17" s="152"/>
      <c r="S17" s="152"/>
      <c r="T17" s="152">
        <f t="shared" si="7"/>
        <v>44.75</v>
      </c>
      <c r="U17" s="152">
        <f t="shared" si="8"/>
        <v>486.2</v>
      </c>
      <c r="V17" s="152"/>
      <c r="W17" s="152"/>
      <c r="X17" s="152"/>
      <c r="Y17" s="152">
        <f t="shared" si="9"/>
        <v>486.2</v>
      </c>
    </row>
    <row r="18" spans="2:25" ht="25.5">
      <c r="B18" s="185" t="s">
        <v>604</v>
      </c>
      <c r="C18" s="170" t="s">
        <v>465</v>
      </c>
      <c r="D18" s="170"/>
      <c r="E18" s="170"/>
      <c r="F18" s="183">
        <f t="shared" si="4"/>
        <v>641.3</v>
      </c>
      <c r="G18" s="183"/>
      <c r="H18" s="152"/>
      <c r="I18" s="152"/>
      <c r="J18" s="152">
        <f>J19</f>
        <v>641.3</v>
      </c>
      <c r="K18" s="152">
        <f t="shared" si="5"/>
        <v>480.6</v>
      </c>
      <c r="L18" s="152"/>
      <c r="M18" s="152"/>
      <c r="N18" s="152"/>
      <c r="O18" s="152">
        <f>O19</f>
        <v>480.6</v>
      </c>
      <c r="P18" s="152">
        <f t="shared" si="6"/>
        <v>74.94152502728832</v>
      </c>
      <c r="Q18" s="152"/>
      <c r="R18" s="152"/>
      <c r="S18" s="152"/>
      <c r="T18" s="152">
        <f t="shared" si="7"/>
        <v>74.94152502728832</v>
      </c>
      <c r="U18" s="152">
        <f t="shared" si="8"/>
        <v>160.69999999999993</v>
      </c>
      <c r="V18" s="152"/>
      <c r="W18" s="152"/>
      <c r="X18" s="152"/>
      <c r="Y18" s="152">
        <f t="shared" si="9"/>
        <v>160.69999999999993</v>
      </c>
    </row>
    <row r="19" spans="2:25" ht="12.75">
      <c r="B19" s="181" t="s">
        <v>155</v>
      </c>
      <c r="C19" s="170" t="s">
        <v>465</v>
      </c>
      <c r="D19" s="170" t="s">
        <v>466</v>
      </c>
      <c r="E19" s="170"/>
      <c r="F19" s="183">
        <f t="shared" si="4"/>
        <v>641.3</v>
      </c>
      <c r="G19" s="183"/>
      <c r="H19" s="152"/>
      <c r="I19" s="152"/>
      <c r="J19" s="152">
        <f>J20</f>
        <v>641.3</v>
      </c>
      <c r="K19" s="152">
        <f t="shared" si="5"/>
        <v>480.6</v>
      </c>
      <c r="L19" s="152"/>
      <c r="M19" s="152"/>
      <c r="N19" s="152"/>
      <c r="O19" s="152">
        <f>O20</f>
        <v>480.6</v>
      </c>
      <c r="P19" s="152">
        <f t="shared" si="6"/>
        <v>74.94152502728832</v>
      </c>
      <c r="Q19" s="152"/>
      <c r="R19" s="152"/>
      <c r="S19" s="152"/>
      <c r="T19" s="152">
        <f t="shared" si="7"/>
        <v>74.94152502728832</v>
      </c>
      <c r="U19" s="152">
        <f t="shared" si="8"/>
        <v>160.69999999999993</v>
      </c>
      <c r="V19" s="152"/>
      <c r="W19" s="152"/>
      <c r="X19" s="152"/>
      <c r="Y19" s="152">
        <f t="shared" si="9"/>
        <v>160.69999999999993</v>
      </c>
    </row>
    <row r="20" spans="2:25" ht="12.75">
      <c r="B20" s="69" t="s">
        <v>96</v>
      </c>
      <c r="C20" s="170" t="s">
        <v>465</v>
      </c>
      <c r="D20" s="170" t="s">
        <v>466</v>
      </c>
      <c r="E20" s="170" t="s">
        <v>95</v>
      </c>
      <c r="F20" s="183">
        <f t="shared" si="4"/>
        <v>641.3</v>
      </c>
      <c r="G20" s="183"/>
      <c r="H20" s="152"/>
      <c r="I20" s="152"/>
      <c r="J20" s="152">
        <v>641.3</v>
      </c>
      <c r="K20" s="152">
        <f t="shared" si="5"/>
        <v>480.6</v>
      </c>
      <c r="L20" s="152"/>
      <c r="M20" s="152"/>
      <c r="N20" s="152"/>
      <c r="O20" s="152">
        <v>480.6</v>
      </c>
      <c r="P20" s="152">
        <f t="shared" si="6"/>
        <v>74.94152502728832</v>
      </c>
      <c r="Q20" s="152"/>
      <c r="R20" s="152"/>
      <c r="S20" s="152"/>
      <c r="T20" s="152">
        <f t="shared" si="7"/>
        <v>74.94152502728832</v>
      </c>
      <c r="U20" s="152">
        <f t="shared" si="8"/>
        <v>160.69999999999993</v>
      </c>
      <c r="V20" s="152"/>
      <c r="W20" s="152"/>
      <c r="X20" s="152"/>
      <c r="Y20" s="152">
        <f t="shared" si="9"/>
        <v>160.69999999999993</v>
      </c>
    </row>
    <row r="21" spans="2:25" ht="63.75">
      <c r="B21" s="186" t="s">
        <v>10</v>
      </c>
      <c r="C21" s="184" t="s">
        <v>579</v>
      </c>
      <c r="D21" s="170"/>
      <c r="E21" s="170"/>
      <c r="F21" s="183">
        <f t="shared" si="4"/>
        <v>6037.6</v>
      </c>
      <c r="G21" s="183"/>
      <c r="H21" s="152"/>
      <c r="I21" s="152"/>
      <c r="J21" s="152">
        <f>J22</f>
        <v>6037.6</v>
      </c>
      <c r="K21" s="152">
        <f t="shared" si="5"/>
        <v>6037.6</v>
      </c>
      <c r="L21" s="152"/>
      <c r="M21" s="152"/>
      <c r="N21" s="152"/>
      <c r="O21" s="152">
        <f>O22</f>
        <v>6037.6</v>
      </c>
      <c r="P21" s="152">
        <f t="shared" si="6"/>
        <v>100</v>
      </c>
      <c r="Q21" s="152"/>
      <c r="R21" s="152"/>
      <c r="S21" s="152"/>
      <c r="T21" s="152">
        <f t="shared" si="7"/>
        <v>100</v>
      </c>
      <c r="U21" s="152">
        <f t="shared" si="8"/>
        <v>0</v>
      </c>
      <c r="V21" s="152"/>
      <c r="W21" s="152"/>
      <c r="X21" s="152"/>
      <c r="Y21" s="152">
        <f t="shared" si="9"/>
        <v>0</v>
      </c>
    </row>
    <row r="22" spans="2:25" ht="12.75">
      <c r="B22" s="69" t="s">
        <v>511</v>
      </c>
      <c r="C22" s="184" t="s">
        <v>579</v>
      </c>
      <c r="D22" s="170" t="s">
        <v>548</v>
      </c>
      <c r="E22" s="170"/>
      <c r="F22" s="183">
        <f t="shared" si="4"/>
        <v>6037.6</v>
      </c>
      <c r="G22" s="183"/>
      <c r="H22" s="152"/>
      <c r="I22" s="152"/>
      <c r="J22" s="152">
        <f>J23</f>
        <v>6037.6</v>
      </c>
      <c r="K22" s="152">
        <f t="shared" si="5"/>
        <v>6037.6</v>
      </c>
      <c r="L22" s="152"/>
      <c r="M22" s="152"/>
      <c r="N22" s="152"/>
      <c r="O22" s="152">
        <f>O23</f>
        <v>6037.6</v>
      </c>
      <c r="P22" s="152">
        <f t="shared" si="6"/>
        <v>100</v>
      </c>
      <c r="Q22" s="152"/>
      <c r="R22" s="152"/>
      <c r="S22" s="152"/>
      <c r="T22" s="152">
        <f t="shared" si="7"/>
        <v>100</v>
      </c>
      <c r="U22" s="152">
        <f t="shared" si="8"/>
        <v>0</v>
      </c>
      <c r="V22" s="152"/>
      <c r="W22" s="152"/>
      <c r="X22" s="152"/>
      <c r="Y22" s="152">
        <f t="shared" si="9"/>
        <v>0</v>
      </c>
    </row>
    <row r="23" spans="2:25" ht="12.75">
      <c r="B23" s="69" t="s">
        <v>357</v>
      </c>
      <c r="C23" s="184" t="s">
        <v>579</v>
      </c>
      <c r="D23" s="170" t="s">
        <v>548</v>
      </c>
      <c r="E23" s="170" t="s">
        <v>403</v>
      </c>
      <c r="F23" s="183">
        <f t="shared" si="4"/>
        <v>6037.6</v>
      </c>
      <c r="G23" s="183"/>
      <c r="H23" s="152"/>
      <c r="I23" s="152"/>
      <c r="J23" s="152">
        <v>6037.6</v>
      </c>
      <c r="K23" s="152">
        <f t="shared" si="5"/>
        <v>6037.6</v>
      </c>
      <c r="L23" s="152"/>
      <c r="M23" s="152"/>
      <c r="N23" s="152"/>
      <c r="O23" s="152">
        <v>6037.6</v>
      </c>
      <c r="P23" s="152">
        <f t="shared" si="6"/>
        <v>100</v>
      </c>
      <c r="Q23" s="152"/>
      <c r="R23" s="152"/>
      <c r="S23" s="152"/>
      <c r="T23" s="152">
        <f t="shared" si="7"/>
        <v>100</v>
      </c>
      <c r="U23" s="152">
        <f t="shared" si="8"/>
        <v>0</v>
      </c>
      <c r="V23" s="152"/>
      <c r="W23" s="152"/>
      <c r="X23" s="152"/>
      <c r="Y23" s="152">
        <f t="shared" si="9"/>
        <v>0</v>
      </c>
    </row>
    <row r="24" spans="2:25" ht="25.5">
      <c r="B24" s="151" t="s">
        <v>294</v>
      </c>
      <c r="C24" s="49" t="s">
        <v>295</v>
      </c>
      <c r="D24" s="170"/>
      <c r="E24" s="170"/>
      <c r="F24" s="183">
        <f t="shared" si="4"/>
        <v>8.8</v>
      </c>
      <c r="G24" s="183"/>
      <c r="H24" s="152"/>
      <c r="I24" s="152"/>
      <c r="J24" s="152">
        <f>J25</f>
        <v>8.8</v>
      </c>
      <c r="K24" s="152">
        <f t="shared" si="5"/>
        <v>0</v>
      </c>
      <c r="L24" s="152"/>
      <c r="M24" s="152"/>
      <c r="N24" s="152"/>
      <c r="O24" s="152">
        <f>O25</f>
        <v>0</v>
      </c>
      <c r="P24" s="152">
        <f t="shared" si="6"/>
        <v>0</v>
      </c>
      <c r="Q24" s="152"/>
      <c r="R24" s="152"/>
      <c r="S24" s="152"/>
      <c r="T24" s="152">
        <f t="shared" si="7"/>
        <v>0</v>
      </c>
      <c r="U24" s="152">
        <f t="shared" si="8"/>
        <v>8.8</v>
      </c>
      <c r="V24" s="152"/>
      <c r="W24" s="152"/>
      <c r="X24" s="152"/>
      <c r="Y24" s="152">
        <f t="shared" si="9"/>
        <v>8.8</v>
      </c>
    </row>
    <row r="25" spans="2:25" ht="12.75">
      <c r="B25" s="181" t="s">
        <v>432</v>
      </c>
      <c r="C25" s="49" t="s">
        <v>295</v>
      </c>
      <c r="D25" s="170" t="s">
        <v>433</v>
      </c>
      <c r="E25" s="170"/>
      <c r="F25" s="183">
        <f t="shared" si="4"/>
        <v>8.8</v>
      </c>
      <c r="G25" s="183"/>
      <c r="H25" s="152"/>
      <c r="I25" s="152"/>
      <c r="J25" s="152">
        <f>J26</f>
        <v>8.8</v>
      </c>
      <c r="K25" s="152">
        <f t="shared" si="5"/>
        <v>0</v>
      </c>
      <c r="L25" s="152"/>
      <c r="M25" s="152"/>
      <c r="N25" s="152"/>
      <c r="O25" s="152">
        <f>O26</f>
        <v>0</v>
      </c>
      <c r="P25" s="152">
        <f t="shared" si="6"/>
        <v>0</v>
      </c>
      <c r="Q25" s="152"/>
      <c r="R25" s="152"/>
      <c r="S25" s="152"/>
      <c r="T25" s="152">
        <f t="shared" si="7"/>
        <v>0</v>
      </c>
      <c r="U25" s="152">
        <f t="shared" si="8"/>
        <v>8.8</v>
      </c>
      <c r="V25" s="152"/>
      <c r="W25" s="152"/>
      <c r="X25" s="152"/>
      <c r="Y25" s="152">
        <f t="shared" si="9"/>
        <v>8.8</v>
      </c>
    </row>
    <row r="26" spans="2:25" ht="12.75">
      <c r="B26" s="40" t="s">
        <v>210</v>
      </c>
      <c r="C26" s="49" t="s">
        <v>295</v>
      </c>
      <c r="D26" s="170" t="s">
        <v>433</v>
      </c>
      <c r="E26" s="170" t="s">
        <v>400</v>
      </c>
      <c r="F26" s="183">
        <f t="shared" si="4"/>
        <v>8.8</v>
      </c>
      <c r="G26" s="183"/>
      <c r="H26" s="152"/>
      <c r="I26" s="152"/>
      <c r="J26" s="152">
        <v>8.8</v>
      </c>
      <c r="K26" s="152">
        <f t="shared" si="5"/>
        <v>0</v>
      </c>
      <c r="L26" s="152"/>
      <c r="M26" s="152"/>
      <c r="N26" s="152"/>
      <c r="O26" s="152">
        <v>0</v>
      </c>
      <c r="P26" s="152">
        <f t="shared" si="6"/>
        <v>0</v>
      </c>
      <c r="Q26" s="152"/>
      <c r="R26" s="152"/>
      <c r="S26" s="152"/>
      <c r="T26" s="152">
        <f t="shared" si="7"/>
        <v>0</v>
      </c>
      <c r="U26" s="152">
        <f t="shared" si="8"/>
        <v>8.8</v>
      </c>
      <c r="V26" s="152"/>
      <c r="W26" s="152"/>
      <c r="X26" s="152"/>
      <c r="Y26" s="152">
        <f t="shared" si="9"/>
        <v>8.8</v>
      </c>
    </row>
    <row r="27" spans="2:25" ht="38.25">
      <c r="B27" s="67" t="s">
        <v>296</v>
      </c>
      <c r="C27" s="68" t="s">
        <v>297</v>
      </c>
      <c r="D27" s="170"/>
      <c r="E27" s="170"/>
      <c r="F27" s="183">
        <f t="shared" si="4"/>
        <v>50</v>
      </c>
      <c r="G27" s="183"/>
      <c r="H27" s="152"/>
      <c r="I27" s="152"/>
      <c r="J27" s="152">
        <f>J28</f>
        <v>50</v>
      </c>
      <c r="K27" s="152">
        <f t="shared" si="5"/>
        <v>50</v>
      </c>
      <c r="L27" s="152"/>
      <c r="M27" s="152"/>
      <c r="N27" s="152"/>
      <c r="O27" s="152">
        <f>O28</f>
        <v>50</v>
      </c>
      <c r="P27" s="152">
        <f t="shared" si="6"/>
        <v>100</v>
      </c>
      <c r="Q27" s="152"/>
      <c r="R27" s="152"/>
      <c r="S27" s="152"/>
      <c r="T27" s="152">
        <f t="shared" si="7"/>
        <v>100</v>
      </c>
      <c r="U27" s="152">
        <f t="shared" si="8"/>
        <v>0</v>
      </c>
      <c r="V27" s="152"/>
      <c r="W27" s="152"/>
      <c r="X27" s="152"/>
      <c r="Y27" s="152">
        <f t="shared" si="9"/>
        <v>0</v>
      </c>
    </row>
    <row r="28" spans="2:25" ht="38.25">
      <c r="B28" s="40" t="s">
        <v>425</v>
      </c>
      <c r="C28" s="68" t="s">
        <v>297</v>
      </c>
      <c r="D28" s="170" t="s">
        <v>120</v>
      </c>
      <c r="E28" s="170"/>
      <c r="F28" s="183">
        <f t="shared" si="4"/>
        <v>50</v>
      </c>
      <c r="G28" s="183"/>
      <c r="H28" s="152"/>
      <c r="I28" s="152"/>
      <c r="J28" s="152">
        <f>J29</f>
        <v>50</v>
      </c>
      <c r="K28" s="152">
        <f t="shared" si="5"/>
        <v>50</v>
      </c>
      <c r="L28" s="152"/>
      <c r="M28" s="152"/>
      <c r="N28" s="152"/>
      <c r="O28" s="152">
        <f>O29</f>
        <v>50</v>
      </c>
      <c r="P28" s="152">
        <f t="shared" si="6"/>
        <v>100</v>
      </c>
      <c r="Q28" s="152"/>
      <c r="R28" s="152"/>
      <c r="S28" s="152"/>
      <c r="T28" s="152">
        <f t="shared" si="7"/>
        <v>100</v>
      </c>
      <c r="U28" s="152">
        <f t="shared" si="8"/>
        <v>0</v>
      </c>
      <c r="V28" s="152"/>
      <c r="W28" s="152"/>
      <c r="X28" s="152"/>
      <c r="Y28" s="152">
        <f t="shared" si="9"/>
        <v>0</v>
      </c>
    </row>
    <row r="29" spans="2:25" ht="12.75">
      <c r="B29" s="40" t="s">
        <v>210</v>
      </c>
      <c r="C29" s="68" t="s">
        <v>297</v>
      </c>
      <c r="D29" s="170" t="s">
        <v>120</v>
      </c>
      <c r="E29" s="170" t="s">
        <v>400</v>
      </c>
      <c r="F29" s="183">
        <f t="shared" si="4"/>
        <v>50</v>
      </c>
      <c r="G29" s="183"/>
      <c r="H29" s="152"/>
      <c r="I29" s="152"/>
      <c r="J29" s="152">
        <v>50</v>
      </c>
      <c r="K29" s="152">
        <f t="shared" si="5"/>
        <v>50</v>
      </c>
      <c r="L29" s="152"/>
      <c r="M29" s="152"/>
      <c r="N29" s="152"/>
      <c r="O29" s="152">
        <v>50</v>
      </c>
      <c r="P29" s="152">
        <f t="shared" si="6"/>
        <v>100</v>
      </c>
      <c r="Q29" s="152"/>
      <c r="R29" s="152"/>
      <c r="S29" s="152"/>
      <c r="T29" s="152">
        <f t="shared" si="7"/>
        <v>100</v>
      </c>
      <c r="U29" s="152">
        <f t="shared" si="8"/>
        <v>0</v>
      </c>
      <c r="V29" s="152"/>
      <c r="W29" s="152"/>
      <c r="X29" s="152"/>
      <c r="Y29" s="152">
        <f t="shared" si="9"/>
        <v>0</v>
      </c>
    </row>
    <row r="30" spans="2:25" ht="38.25">
      <c r="B30" s="69" t="s">
        <v>338</v>
      </c>
      <c r="C30" s="184" t="s">
        <v>339</v>
      </c>
      <c r="D30" s="170"/>
      <c r="E30" s="170"/>
      <c r="F30" s="183">
        <f t="shared" si="4"/>
        <v>819.2</v>
      </c>
      <c r="G30" s="183"/>
      <c r="H30" s="152"/>
      <c r="I30" s="152"/>
      <c r="J30" s="152">
        <f>J31</f>
        <v>819.2</v>
      </c>
      <c r="K30" s="152">
        <f t="shared" si="5"/>
        <v>819.2</v>
      </c>
      <c r="L30" s="152"/>
      <c r="M30" s="152"/>
      <c r="N30" s="152"/>
      <c r="O30" s="152">
        <f>O31</f>
        <v>819.2</v>
      </c>
      <c r="P30" s="152">
        <f t="shared" si="6"/>
        <v>100</v>
      </c>
      <c r="Q30" s="152"/>
      <c r="R30" s="152"/>
      <c r="S30" s="152"/>
      <c r="T30" s="152">
        <f t="shared" si="7"/>
        <v>100</v>
      </c>
      <c r="U30" s="152">
        <f t="shared" si="8"/>
        <v>0</v>
      </c>
      <c r="V30" s="152"/>
      <c r="W30" s="152"/>
      <c r="X30" s="152"/>
      <c r="Y30" s="152">
        <f t="shared" si="9"/>
        <v>0</v>
      </c>
    </row>
    <row r="31" spans="2:25" ht="25.5">
      <c r="B31" s="69" t="s">
        <v>473</v>
      </c>
      <c r="C31" s="184" t="s">
        <v>339</v>
      </c>
      <c r="D31" s="170" t="s">
        <v>474</v>
      </c>
      <c r="E31" s="170"/>
      <c r="F31" s="183">
        <f t="shared" si="4"/>
        <v>819.2</v>
      </c>
      <c r="G31" s="183"/>
      <c r="H31" s="152"/>
      <c r="I31" s="152"/>
      <c r="J31" s="152">
        <f>J32</f>
        <v>819.2</v>
      </c>
      <c r="K31" s="152">
        <f t="shared" si="5"/>
        <v>819.2</v>
      </c>
      <c r="L31" s="152"/>
      <c r="M31" s="152"/>
      <c r="N31" s="152"/>
      <c r="O31" s="152">
        <f>O32</f>
        <v>819.2</v>
      </c>
      <c r="P31" s="152">
        <f t="shared" si="6"/>
        <v>100</v>
      </c>
      <c r="Q31" s="152"/>
      <c r="R31" s="152"/>
      <c r="S31" s="152"/>
      <c r="T31" s="152">
        <f t="shared" si="7"/>
        <v>100</v>
      </c>
      <c r="U31" s="152">
        <f t="shared" si="8"/>
        <v>0</v>
      </c>
      <c r="V31" s="152"/>
      <c r="W31" s="152"/>
      <c r="X31" s="152"/>
      <c r="Y31" s="152">
        <f t="shared" si="9"/>
        <v>0</v>
      </c>
    </row>
    <row r="32" spans="2:25" ht="12.75">
      <c r="B32" s="181" t="s">
        <v>202</v>
      </c>
      <c r="C32" s="184" t="s">
        <v>339</v>
      </c>
      <c r="D32" s="170" t="s">
        <v>474</v>
      </c>
      <c r="E32" s="170" t="s">
        <v>365</v>
      </c>
      <c r="F32" s="183">
        <f t="shared" si="4"/>
        <v>819.2</v>
      </c>
      <c r="G32" s="183"/>
      <c r="H32" s="152"/>
      <c r="I32" s="152"/>
      <c r="J32" s="152">
        <v>819.2</v>
      </c>
      <c r="K32" s="152">
        <f t="shared" si="5"/>
        <v>819.2</v>
      </c>
      <c r="L32" s="152"/>
      <c r="M32" s="152"/>
      <c r="N32" s="152"/>
      <c r="O32" s="152">
        <v>819.2</v>
      </c>
      <c r="P32" s="152">
        <f t="shared" si="6"/>
        <v>100</v>
      </c>
      <c r="Q32" s="152"/>
      <c r="R32" s="152"/>
      <c r="S32" s="152"/>
      <c r="T32" s="152">
        <f t="shared" si="7"/>
        <v>100</v>
      </c>
      <c r="U32" s="152">
        <f t="shared" si="8"/>
        <v>0</v>
      </c>
      <c r="V32" s="152"/>
      <c r="W32" s="152"/>
      <c r="X32" s="152"/>
      <c r="Y32" s="152">
        <f t="shared" si="9"/>
        <v>0</v>
      </c>
    </row>
    <row r="33" spans="2:25" ht="25.5">
      <c r="B33" s="181" t="s">
        <v>605</v>
      </c>
      <c r="C33" s="187" t="s">
        <v>552</v>
      </c>
      <c r="D33" s="177"/>
      <c r="E33" s="187"/>
      <c r="F33" s="183">
        <f t="shared" si="4"/>
        <v>87</v>
      </c>
      <c r="G33" s="183"/>
      <c r="H33" s="152"/>
      <c r="I33" s="152"/>
      <c r="J33" s="152">
        <f>J34</f>
        <v>87</v>
      </c>
      <c r="K33" s="152">
        <f t="shared" si="5"/>
        <v>0</v>
      </c>
      <c r="L33" s="152"/>
      <c r="M33" s="152"/>
      <c r="N33" s="152"/>
      <c r="O33" s="152">
        <f>O34</f>
        <v>0</v>
      </c>
      <c r="P33" s="152">
        <f t="shared" si="6"/>
        <v>0</v>
      </c>
      <c r="Q33" s="152"/>
      <c r="R33" s="152"/>
      <c r="S33" s="152"/>
      <c r="T33" s="152">
        <f t="shared" si="7"/>
        <v>0</v>
      </c>
      <c r="U33" s="152">
        <f t="shared" si="8"/>
        <v>87</v>
      </c>
      <c r="V33" s="152"/>
      <c r="W33" s="152"/>
      <c r="X33" s="152"/>
      <c r="Y33" s="152">
        <f t="shared" si="9"/>
        <v>87</v>
      </c>
    </row>
    <row r="34" spans="2:25" ht="12.75">
      <c r="B34" s="69" t="s">
        <v>511</v>
      </c>
      <c r="C34" s="187" t="s">
        <v>552</v>
      </c>
      <c r="D34" s="170" t="s">
        <v>548</v>
      </c>
      <c r="E34" s="187"/>
      <c r="F34" s="183">
        <f t="shared" si="4"/>
        <v>87</v>
      </c>
      <c r="G34" s="183"/>
      <c r="H34" s="152"/>
      <c r="I34" s="152"/>
      <c r="J34" s="152">
        <f>J35</f>
        <v>87</v>
      </c>
      <c r="K34" s="152">
        <f t="shared" si="5"/>
        <v>0</v>
      </c>
      <c r="L34" s="152"/>
      <c r="M34" s="152"/>
      <c r="N34" s="152"/>
      <c r="O34" s="152">
        <f>O35</f>
        <v>0</v>
      </c>
      <c r="P34" s="152">
        <f t="shared" si="6"/>
        <v>0</v>
      </c>
      <c r="Q34" s="152"/>
      <c r="R34" s="152"/>
      <c r="S34" s="152"/>
      <c r="T34" s="152">
        <f t="shared" si="7"/>
        <v>0</v>
      </c>
      <c r="U34" s="152">
        <f t="shared" si="8"/>
        <v>87</v>
      </c>
      <c r="V34" s="152"/>
      <c r="W34" s="152"/>
      <c r="X34" s="152"/>
      <c r="Y34" s="152">
        <f t="shared" si="9"/>
        <v>87</v>
      </c>
    </row>
    <row r="35" spans="2:25" ht="12.75">
      <c r="B35" s="185" t="s">
        <v>28</v>
      </c>
      <c r="C35" s="187" t="s">
        <v>552</v>
      </c>
      <c r="D35" s="170" t="s">
        <v>548</v>
      </c>
      <c r="E35" s="187">
        <v>1004</v>
      </c>
      <c r="F35" s="183">
        <f t="shared" si="4"/>
        <v>87</v>
      </c>
      <c r="G35" s="183"/>
      <c r="H35" s="152"/>
      <c r="I35" s="152"/>
      <c r="J35" s="152">
        <v>87</v>
      </c>
      <c r="K35" s="152">
        <f t="shared" si="5"/>
        <v>0</v>
      </c>
      <c r="L35" s="152"/>
      <c r="M35" s="152"/>
      <c r="N35" s="152"/>
      <c r="O35" s="152">
        <v>0</v>
      </c>
      <c r="P35" s="152">
        <f t="shared" si="6"/>
        <v>0</v>
      </c>
      <c r="Q35" s="152"/>
      <c r="R35" s="152"/>
      <c r="S35" s="152"/>
      <c r="T35" s="152">
        <f t="shared" si="7"/>
        <v>0</v>
      </c>
      <c r="U35" s="152">
        <f t="shared" si="8"/>
        <v>87</v>
      </c>
      <c r="V35" s="152"/>
      <c r="W35" s="152"/>
      <c r="X35" s="152"/>
      <c r="Y35" s="152">
        <f t="shared" si="9"/>
        <v>87</v>
      </c>
    </row>
    <row r="36" spans="2:25" s="189" customFormat="1" ht="25.5">
      <c r="B36" s="181" t="s">
        <v>316</v>
      </c>
      <c r="C36" s="182" t="s">
        <v>626</v>
      </c>
      <c r="D36" s="188"/>
      <c r="E36" s="170"/>
      <c r="F36" s="183">
        <f t="shared" si="4"/>
        <v>83.7</v>
      </c>
      <c r="G36" s="183"/>
      <c r="H36" s="152"/>
      <c r="I36" s="152">
        <f>I37</f>
        <v>83.7</v>
      </c>
      <c r="J36" s="152"/>
      <c r="K36" s="152">
        <f t="shared" si="5"/>
        <v>67</v>
      </c>
      <c r="L36" s="152"/>
      <c r="M36" s="152"/>
      <c r="N36" s="152">
        <f>N37</f>
        <v>67</v>
      </c>
      <c r="O36" s="152"/>
      <c r="P36" s="152">
        <f t="shared" si="6"/>
        <v>80.04778972520907</v>
      </c>
      <c r="Q36" s="152"/>
      <c r="R36" s="152"/>
      <c r="S36" s="152">
        <f aca="true" t="shared" si="10" ref="S36:S67">N36/I36*100</f>
        <v>80.04778972520907</v>
      </c>
      <c r="T36" s="152"/>
      <c r="U36" s="152">
        <f t="shared" si="8"/>
        <v>16.700000000000003</v>
      </c>
      <c r="V36" s="152"/>
      <c r="W36" s="152"/>
      <c r="X36" s="152">
        <f aca="true" t="shared" si="11" ref="X36:X67">I36-N36</f>
        <v>16.700000000000003</v>
      </c>
      <c r="Y36" s="152"/>
    </row>
    <row r="37" spans="2:25" s="189" customFormat="1" ht="12.75">
      <c r="B37" s="181" t="s">
        <v>511</v>
      </c>
      <c r="C37" s="182" t="s">
        <v>626</v>
      </c>
      <c r="D37" s="188">
        <v>300</v>
      </c>
      <c r="E37" s="170"/>
      <c r="F37" s="183">
        <f t="shared" si="4"/>
        <v>83.7</v>
      </c>
      <c r="G37" s="183"/>
      <c r="H37" s="152"/>
      <c r="I37" s="152">
        <f>I38</f>
        <v>83.7</v>
      </c>
      <c r="J37" s="152"/>
      <c r="K37" s="152">
        <f t="shared" si="5"/>
        <v>67</v>
      </c>
      <c r="L37" s="152"/>
      <c r="M37" s="152"/>
      <c r="N37" s="152">
        <f>N38</f>
        <v>67</v>
      </c>
      <c r="O37" s="152"/>
      <c r="P37" s="152">
        <f t="shared" si="6"/>
        <v>80.04778972520907</v>
      </c>
      <c r="Q37" s="152"/>
      <c r="R37" s="152"/>
      <c r="S37" s="152">
        <f t="shared" si="10"/>
        <v>80.04778972520907</v>
      </c>
      <c r="T37" s="152"/>
      <c r="U37" s="152">
        <f t="shared" si="8"/>
        <v>16.700000000000003</v>
      </c>
      <c r="V37" s="152"/>
      <c r="W37" s="152"/>
      <c r="X37" s="152">
        <f t="shared" si="11"/>
        <v>16.700000000000003</v>
      </c>
      <c r="Y37" s="152"/>
    </row>
    <row r="38" spans="2:25" s="189" customFormat="1" ht="12.75">
      <c r="B38" s="69" t="s">
        <v>26</v>
      </c>
      <c r="C38" s="182" t="s">
        <v>626</v>
      </c>
      <c r="D38" s="188">
        <v>300</v>
      </c>
      <c r="E38" s="170" t="s">
        <v>397</v>
      </c>
      <c r="F38" s="183">
        <f t="shared" si="4"/>
        <v>83.7</v>
      </c>
      <c r="G38" s="183"/>
      <c r="H38" s="152"/>
      <c r="I38" s="152">
        <v>83.7</v>
      </c>
      <c r="J38" s="152"/>
      <c r="K38" s="152">
        <f t="shared" si="5"/>
        <v>67</v>
      </c>
      <c r="L38" s="152"/>
      <c r="M38" s="152"/>
      <c r="N38" s="152">
        <v>67</v>
      </c>
      <c r="O38" s="152"/>
      <c r="P38" s="152">
        <f t="shared" si="6"/>
        <v>80.04778972520907</v>
      </c>
      <c r="Q38" s="152"/>
      <c r="R38" s="152"/>
      <c r="S38" s="152">
        <f t="shared" si="10"/>
        <v>80.04778972520907</v>
      </c>
      <c r="T38" s="152"/>
      <c r="U38" s="152">
        <f t="shared" si="8"/>
        <v>16.700000000000003</v>
      </c>
      <c r="V38" s="152"/>
      <c r="W38" s="152"/>
      <c r="X38" s="152">
        <f t="shared" si="11"/>
        <v>16.700000000000003</v>
      </c>
      <c r="Y38" s="152"/>
    </row>
    <row r="39" spans="2:25" s="189" customFormat="1" ht="25.5">
      <c r="B39" s="181" t="s">
        <v>606</v>
      </c>
      <c r="C39" s="190" t="s">
        <v>485</v>
      </c>
      <c r="D39" s="188"/>
      <c r="E39" s="191"/>
      <c r="F39" s="183">
        <f t="shared" si="4"/>
        <v>465.6</v>
      </c>
      <c r="G39" s="183"/>
      <c r="H39" s="152"/>
      <c r="I39" s="152">
        <f>I40</f>
        <v>465.6</v>
      </c>
      <c r="J39" s="152"/>
      <c r="K39" s="152">
        <f t="shared" si="5"/>
        <v>465.6</v>
      </c>
      <c r="L39" s="152"/>
      <c r="M39" s="152"/>
      <c r="N39" s="152">
        <f>N40</f>
        <v>465.6</v>
      </c>
      <c r="O39" s="152"/>
      <c r="P39" s="152">
        <f t="shared" si="6"/>
        <v>100</v>
      </c>
      <c r="Q39" s="152"/>
      <c r="R39" s="152"/>
      <c r="S39" s="152">
        <f t="shared" si="10"/>
        <v>100</v>
      </c>
      <c r="T39" s="152"/>
      <c r="U39" s="152">
        <f t="shared" si="8"/>
        <v>0</v>
      </c>
      <c r="V39" s="152"/>
      <c r="W39" s="152"/>
      <c r="X39" s="152">
        <f t="shared" si="11"/>
        <v>0</v>
      </c>
      <c r="Y39" s="152"/>
    </row>
    <row r="40" spans="2:25" s="189" customFormat="1" ht="25.5">
      <c r="B40" s="69" t="s">
        <v>473</v>
      </c>
      <c r="C40" s="190" t="s">
        <v>485</v>
      </c>
      <c r="D40" s="170" t="s">
        <v>474</v>
      </c>
      <c r="E40" s="191"/>
      <c r="F40" s="183">
        <f t="shared" si="4"/>
        <v>465.6</v>
      </c>
      <c r="G40" s="183"/>
      <c r="H40" s="152"/>
      <c r="I40" s="152">
        <f>I41</f>
        <v>465.6</v>
      </c>
      <c r="J40" s="152"/>
      <c r="K40" s="152">
        <f t="shared" si="5"/>
        <v>465.6</v>
      </c>
      <c r="L40" s="152"/>
      <c r="M40" s="152"/>
      <c r="N40" s="152">
        <f>N41</f>
        <v>465.6</v>
      </c>
      <c r="O40" s="152"/>
      <c r="P40" s="152">
        <f t="shared" si="6"/>
        <v>100</v>
      </c>
      <c r="Q40" s="152"/>
      <c r="R40" s="152"/>
      <c r="S40" s="152">
        <f t="shared" si="10"/>
        <v>100</v>
      </c>
      <c r="T40" s="152"/>
      <c r="U40" s="152">
        <f t="shared" si="8"/>
        <v>0</v>
      </c>
      <c r="V40" s="152"/>
      <c r="W40" s="152"/>
      <c r="X40" s="152">
        <f t="shared" si="11"/>
        <v>0</v>
      </c>
      <c r="Y40" s="152"/>
    </row>
    <row r="41" spans="2:25" s="189" customFormat="1" ht="12.75">
      <c r="B41" s="69" t="s">
        <v>207</v>
      </c>
      <c r="C41" s="190" t="s">
        <v>485</v>
      </c>
      <c r="D41" s="170" t="s">
        <v>474</v>
      </c>
      <c r="E41" s="191" t="s">
        <v>396</v>
      </c>
      <c r="F41" s="183">
        <f t="shared" si="4"/>
        <v>465.6</v>
      </c>
      <c r="G41" s="183"/>
      <c r="H41" s="152"/>
      <c r="I41" s="152">
        <v>465.6</v>
      </c>
      <c r="J41" s="152"/>
      <c r="K41" s="152">
        <f t="shared" si="5"/>
        <v>465.6</v>
      </c>
      <c r="L41" s="152"/>
      <c r="M41" s="152"/>
      <c r="N41" s="152">
        <v>465.6</v>
      </c>
      <c r="O41" s="152"/>
      <c r="P41" s="152">
        <f t="shared" si="6"/>
        <v>100</v>
      </c>
      <c r="Q41" s="152"/>
      <c r="R41" s="152"/>
      <c r="S41" s="152">
        <f t="shared" si="10"/>
        <v>100</v>
      </c>
      <c r="T41" s="152"/>
      <c r="U41" s="152">
        <f t="shared" si="8"/>
        <v>0</v>
      </c>
      <c r="V41" s="152"/>
      <c r="W41" s="152"/>
      <c r="X41" s="152">
        <f t="shared" si="11"/>
        <v>0</v>
      </c>
      <c r="Y41" s="152"/>
    </row>
    <row r="42" spans="2:25" ht="38.25">
      <c r="B42" s="181" t="s">
        <v>607</v>
      </c>
      <c r="C42" s="187" t="s">
        <v>553</v>
      </c>
      <c r="D42" s="177"/>
      <c r="E42" s="187"/>
      <c r="F42" s="183">
        <f t="shared" si="4"/>
        <v>977.8</v>
      </c>
      <c r="G42" s="183"/>
      <c r="H42" s="152"/>
      <c r="I42" s="152">
        <f>I43</f>
        <v>977.8</v>
      </c>
      <c r="J42" s="152"/>
      <c r="K42" s="152">
        <f t="shared" si="5"/>
        <v>481.2</v>
      </c>
      <c r="L42" s="152"/>
      <c r="M42" s="152"/>
      <c r="N42" s="152">
        <f>N43</f>
        <v>481.2</v>
      </c>
      <c r="O42" s="152"/>
      <c r="P42" s="152">
        <f t="shared" si="6"/>
        <v>49.21251789732052</v>
      </c>
      <c r="Q42" s="152"/>
      <c r="R42" s="152"/>
      <c r="S42" s="152">
        <f t="shared" si="10"/>
        <v>49.21251789732052</v>
      </c>
      <c r="T42" s="152"/>
      <c r="U42" s="152">
        <f t="shared" si="8"/>
        <v>496.59999999999997</v>
      </c>
      <c r="V42" s="152"/>
      <c r="W42" s="152"/>
      <c r="X42" s="152">
        <f t="shared" si="11"/>
        <v>496.59999999999997</v>
      </c>
      <c r="Y42" s="152"/>
    </row>
    <row r="43" spans="2:25" ht="12.75">
      <c r="B43" s="69" t="s">
        <v>511</v>
      </c>
      <c r="C43" s="187" t="s">
        <v>553</v>
      </c>
      <c r="D43" s="170" t="s">
        <v>548</v>
      </c>
      <c r="E43" s="187"/>
      <c r="F43" s="183">
        <f t="shared" si="4"/>
        <v>977.8</v>
      </c>
      <c r="G43" s="183"/>
      <c r="H43" s="152"/>
      <c r="I43" s="152">
        <f>I44</f>
        <v>977.8</v>
      </c>
      <c r="J43" s="152"/>
      <c r="K43" s="152">
        <f t="shared" si="5"/>
        <v>481.2</v>
      </c>
      <c r="L43" s="152"/>
      <c r="M43" s="152"/>
      <c r="N43" s="152">
        <f>N44</f>
        <v>481.2</v>
      </c>
      <c r="O43" s="152"/>
      <c r="P43" s="152">
        <f t="shared" si="6"/>
        <v>49.21251789732052</v>
      </c>
      <c r="Q43" s="152"/>
      <c r="R43" s="152"/>
      <c r="S43" s="152">
        <f t="shared" si="10"/>
        <v>49.21251789732052</v>
      </c>
      <c r="T43" s="152"/>
      <c r="U43" s="152">
        <f t="shared" si="8"/>
        <v>496.59999999999997</v>
      </c>
      <c r="V43" s="152"/>
      <c r="W43" s="152"/>
      <c r="X43" s="152">
        <f t="shared" si="11"/>
        <v>496.59999999999997</v>
      </c>
      <c r="Y43" s="152"/>
    </row>
    <row r="44" spans="2:25" ht="12.75">
      <c r="B44" s="185" t="s">
        <v>28</v>
      </c>
      <c r="C44" s="187" t="s">
        <v>553</v>
      </c>
      <c r="D44" s="170" t="s">
        <v>548</v>
      </c>
      <c r="E44" s="187">
        <v>1004</v>
      </c>
      <c r="F44" s="183">
        <f t="shared" si="4"/>
        <v>977.8</v>
      </c>
      <c r="G44" s="183"/>
      <c r="H44" s="152"/>
      <c r="I44" s="152">
        <v>977.8</v>
      </c>
      <c r="J44" s="152"/>
      <c r="K44" s="152">
        <f t="shared" si="5"/>
        <v>481.2</v>
      </c>
      <c r="L44" s="152"/>
      <c r="M44" s="152"/>
      <c r="N44" s="152">
        <v>481.2</v>
      </c>
      <c r="O44" s="152"/>
      <c r="P44" s="152">
        <f t="shared" si="6"/>
        <v>49.21251789732052</v>
      </c>
      <c r="Q44" s="152"/>
      <c r="R44" s="152"/>
      <c r="S44" s="152">
        <f t="shared" si="10"/>
        <v>49.21251789732052</v>
      </c>
      <c r="T44" s="152"/>
      <c r="U44" s="152">
        <f t="shared" si="8"/>
        <v>496.59999999999997</v>
      </c>
      <c r="V44" s="152"/>
      <c r="W44" s="152"/>
      <c r="X44" s="152">
        <f t="shared" si="11"/>
        <v>496.59999999999997</v>
      </c>
      <c r="Y44" s="152"/>
    </row>
    <row r="45" spans="2:25" ht="25.5">
      <c r="B45" s="69" t="s">
        <v>608</v>
      </c>
      <c r="C45" s="170" t="s">
        <v>560</v>
      </c>
      <c r="D45" s="170"/>
      <c r="E45" s="170"/>
      <c r="F45" s="183">
        <f t="shared" si="4"/>
        <v>3313.4</v>
      </c>
      <c r="G45" s="183"/>
      <c r="H45" s="152"/>
      <c r="I45" s="152">
        <f>I46</f>
        <v>3313.4</v>
      </c>
      <c r="J45" s="152"/>
      <c r="K45" s="152">
        <f t="shared" si="5"/>
        <v>2484.5</v>
      </c>
      <c r="L45" s="152"/>
      <c r="M45" s="152"/>
      <c r="N45" s="152">
        <f>N46</f>
        <v>2484.5</v>
      </c>
      <c r="O45" s="152"/>
      <c r="P45" s="152">
        <f t="shared" si="6"/>
        <v>74.9834007364037</v>
      </c>
      <c r="Q45" s="152"/>
      <c r="R45" s="152"/>
      <c r="S45" s="152">
        <f t="shared" si="10"/>
        <v>74.9834007364037</v>
      </c>
      <c r="T45" s="152"/>
      <c r="U45" s="152">
        <f t="shared" si="8"/>
        <v>828.9000000000001</v>
      </c>
      <c r="V45" s="152"/>
      <c r="W45" s="152"/>
      <c r="X45" s="152">
        <f t="shared" si="11"/>
        <v>828.9000000000001</v>
      </c>
      <c r="Y45" s="152"/>
    </row>
    <row r="46" spans="2:25" ht="12.75">
      <c r="B46" s="192" t="s">
        <v>155</v>
      </c>
      <c r="C46" s="170" t="s">
        <v>560</v>
      </c>
      <c r="D46" s="170" t="s">
        <v>466</v>
      </c>
      <c r="E46" s="170"/>
      <c r="F46" s="183">
        <f t="shared" si="4"/>
        <v>3313.4</v>
      </c>
      <c r="G46" s="183"/>
      <c r="H46" s="152"/>
      <c r="I46" s="152">
        <f>I47</f>
        <v>3313.4</v>
      </c>
      <c r="J46" s="152"/>
      <c r="K46" s="152">
        <f t="shared" si="5"/>
        <v>2484.5</v>
      </c>
      <c r="L46" s="152"/>
      <c r="M46" s="152"/>
      <c r="N46" s="152">
        <f>N47</f>
        <v>2484.5</v>
      </c>
      <c r="O46" s="152"/>
      <c r="P46" s="152">
        <f t="shared" si="6"/>
        <v>74.9834007364037</v>
      </c>
      <c r="Q46" s="152"/>
      <c r="R46" s="152"/>
      <c r="S46" s="152">
        <f t="shared" si="10"/>
        <v>74.9834007364037</v>
      </c>
      <c r="T46" s="152"/>
      <c r="U46" s="152">
        <f t="shared" si="8"/>
        <v>828.9000000000001</v>
      </c>
      <c r="V46" s="152"/>
      <c r="W46" s="152"/>
      <c r="X46" s="152">
        <f t="shared" si="11"/>
        <v>828.9000000000001</v>
      </c>
      <c r="Y46" s="152"/>
    </row>
    <row r="47" spans="2:25" ht="25.5">
      <c r="B47" s="69" t="s">
        <v>373</v>
      </c>
      <c r="C47" s="170" t="s">
        <v>560</v>
      </c>
      <c r="D47" s="170" t="s">
        <v>466</v>
      </c>
      <c r="E47" s="170" t="s">
        <v>372</v>
      </c>
      <c r="F47" s="183">
        <f t="shared" si="4"/>
        <v>3313.4</v>
      </c>
      <c r="G47" s="183"/>
      <c r="H47" s="152"/>
      <c r="I47" s="152">
        <v>3313.4</v>
      </c>
      <c r="J47" s="152"/>
      <c r="K47" s="152">
        <f t="shared" si="5"/>
        <v>2484.5</v>
      </c>
      <c r="L47" s="152"/>
      <c r="M47" s="152"/>
      <c r="N47" s="152">
        <v>2484.5</v>
      </c>
      <c r="O47" s="152"/>
      <c r="P47" s="152">
        <f t="shared" si="6"/>
        <v>74.9834007364037</v>
      </c>
      <c r="Q47" s="152"/>
      <c r="R47" s="152"/>
      <c r="S47" s="152">
        <f t="shared" si="10"/>
        <v>74.9834007364037</v>
      </c>
      <c r="T47" s="152"/>
      <c r="U47" s="152">
        <f t="shared" si="8"/>
        <v>828.9000000000001</v>
      </c>
      <c r="V47" s="152"/>
      <c r="W47" s="152"/>
      <c r="X47" s="152">
        <f t="shared" si="11"/>
        <v>828.9000000000001</v>
      </c>
      <c r="Y47" s="152"/>
    </row>
    <row r="48" spans="2:25" ht="89.25">
      <c r="B48" s="181" t="s">
        <v>303</v>
      </c>
      <c r="C48" s="182" t="s">
        <v>481</v>
      </c>
      <c r="D48" s="170"/>
      <c r="E48" s="170"/>
      <c r="F48" s="183">
        <f t="shared" si="4"/>
        <v>16673.8</v>
      </c>
      <c r="G48" s="183"/>
      <c r="H48" s="152"/>
      <c r="I48" s="152">
        <f>I49</f>
        <v>16673.8</v>
      </c>
      <c r="J48" s="152"/>
      <c r="K48" s="152">
        <f t="shared" si="5"/>
        <v>16673.8</v>
      </c>
      <c r="L48" s="152"/>
      <c r="M48" s="152"/>
      <c r="N48" s="152">
        <f>N49</f>
        <v>16673.8</v>
      </c>
      <c r="O48" s="152"/>
      <c r="P48" s="152">
        <f t="shared" si="6"/>
        <v>100</v>
      </c>
      <c r="Q48" s="152"/>
      <c r="R48" s="152"/>
      <c r="S48" s="152">
        <f t="shared" si="10"/>
        <v>100</v>
      </c>
      <c r="T48" s="152"/>
      <c r="U48" s="152">
        <f t="shared" si="8"/>
        <v>0</v>
      </c>
      <c r="V48" s="152"/>
      <c r="W48" s="152"/>
      <c r="X48" s="152">
        <f t="shared" si="11"/>
        <v>0</v>
      </c>
      <c r="Y48" s="152"/>
    </row>
    <row r="49" spans="2:25" ht="25.5">
      <c r="B49" s="69" t="s">
        <v>473</v>
      </c>
      <c r="C49" s="182" t="s">
        <v>481</v>
      </c>
      <c r="D49" s="170" t="s">
        <v>474</v>
      </c>
      <c r="E49" s="170"/>
      <c r="F49" s="183">
        <f t="shared" si="4"/>
        <v>16673.8</v>
      </c>
      <c r="G49" s="193"/>
      <c r="H49" s="194"/>
      <c r="I49" s="194">
        <f>I50+I51</f>
        <v>16673.8</v>
      </c>
      <c r="J49" s="152"/>
      <c r="K49" s="152">
        <f t="shared" si="5"/>
        <v>16673.8</v>
      </c>
      <c r="L49" s="194"/>
      <c r="M49" s="194"/>
      <c r="N49" s="194">
        <f>N50+N51</f>
        <v>16673.8</v>
      </c>
      <c r="O49" s="152"/>
      <c r="P49" s="152">
        <f t="shared" si="6"/>
        <v>100</v>
      </c>
      <c r="Q49" s="152"/>
      <c r="R49" s="152"/>
      <c r="S49" s="152">
        <f t="shared" si="10"/>
        <v>100</v>
      </c>
      <c r="T49" s="152"/>
      <c r="U49" s="152">
        <f t="shared" si="8"/>
        <v>0</v>
      </c>
      <c r="V49" s="152"/>
      <c r="W49" s="152"/>
      <c r="X49" s="152">
        <f t="shared" si="11"/>
        <v>0</v>
      </c>
      <c r="Y49" s="152"/>
    </row>
    <row r="50" spans="2:25" ht="12.75">
      <c r="B50" s="69" t="s">
        <v>206</v>
      </c>
      <c r="C50" s="182" t="s">
        <v>481</v>
      </c>
      <c r="D50" s="170" t="s">
        <v>474</v>
      </c>
      <c r="E50" s="170" t="s">
        <v>395</v>
      </c>
      <c r="F50" s="183">
        <f t="shared" si="4"/>
        <v>2330.2</v>
      </c>
      <c r="G50" s="183"/>
      <c r="H50" s="152"/>
      <c r="I50" s="152">
        <v>2330.2</v>
      </c>
      <c r="J50" s="152"/>
      <c r="K50" s="152">
        <f aca="true" t="shared" si="12" ref="K50:K81">M50+N50+O50+L50</f>
        <v>2330.2</v>
      </c>
      <c r="L50" s="152"/>
      <c r="M50" s="152"/>
      <c r="N50" s="152">
        <v>2330.2</v>
      </c>
      <c r="O50" s="152"/>
      <c r="P50" s="152">
        <f t="shared" si="6"/>
        <v>100</v>
      </c>
      <c r="Q50" s="152"/>
      <c r="R50" s="152"/>
      <c r="S50" s="152">
        <f t="shared" si="10"/>
        <v>100</v>
      </c>
      <c r="T50" s="152"/>
      <c r="U50" s="152">
        <f t="shared" si="8"/>
        <v>0</v>
      </c>
      <c r="V50" s="152"/>
      <c r="W50" s="152"/>
      <c r="X50" s="152">
        <f t="shared" si="11"/>
        <v>0</v>
      </c>
      <c r="Y50" s="152"/>
    </row>
    <row r="51" spans="2:25" s="189" customFormat="1" ht="12.75">
      <c r="B51" s="69" t="s">
        <v>207</v>
      </c>
      <c r="C51" s="182" t="s">
        <v>481</v>
      </c>
      <c r="D51" s="170" t="s">
        <v>474</v>
      </c>
      <c r="E51" s="170" t="s">
        <v>396</v>
      </c>
      <c r="F51" s="183">
        <f t="shared" si="4"/>
        <v>14343.6</v>
      </c>
      <c r="G51" s="183"/>
      <c r="H51" s="152"/>
      <c r="I51" s="152">
        <v>14343.6</v>
      </c>
      <c r="J51" s="152"/>
      <c r="K51" s="152">
        <f t="shared" si="12"/>
        <v>14343.6</v>
      </c>
      <c r="L51" s="152"/>
      <c r="M51" s="152"/>
      <c r="N51" s="152">
        <v>14343.6</v>
      </c>
      <c r="O51" s="152"/>
      <c r="P51" s="152">
        <f t="shared" si="6"/>
        <v>100</v>
      </c>
      <c r="Q51" s="152"/>
      <c r="R51" s="152"/>
      <c r="S51" s="152">
        <f t="shared" si="10"/>
        <v>100</v>
      </c>
      <c r="T51" s="152"/>
      <c r="U51" s="152">
        <f t="shared" si="8"/>
        <v>0</v>
      </c>
      <c r="V51" s="152"/>
      <c r="W51" s="152"/>
      <c r="X51" s="152">
        <f t="shared" si="11"/>
        <v>0</v>
      </c>
      <c r="Y51" s="152"/>
    </row>
    <row r="52" spans="2:25" ht="51">
      <c r="B52" s="160" t="s">
        <v>440</v>
      </c>
      <c r="C52" s="182" t="s">
        <v>441</v>
      </c>
      <c r="D52" s="170"/>
      <c r="E52" s="170"/>
      <c r="F52" s="183">
        <f t="shared" si="4"/>
        <v>261.9</v>
      </c>
      <c r="G52" s="183"/>
      <c r="H52" s="152">
        <f>H53</f>
        <v>11.7</v>
      </c>
      <c r="I52" s="152">
        <f>I53+I55</f>
        <v>250.2</v>
      </c>
      <c r="J52" s="152"/>
      <c r="K52" s="152">
        <f t="shared" si="12"/>
        <v>146.3</v>
      </c>
      <c r="L52" s="152"/>
      <c r="M52" s="152">
        <f>M53</f>
        <v>8.8</v>
      </c>
      <c r="N52" s="152">
        <f>N53+N55</f>
        <v>137.5</v>
      </c>
      <c r="O52" s="152"/>
      <c r="P52" s="152">
        <f t="shared" si="6"/>
        <v>55.86101565483009</v>
      </c>
      <c r="Q52" s="152"/>
      <c r="R52" s="152">
        <f>M52/H52*100</f>
        <v>75.21367521367523</v>
      </c>
      <c r="S52" s="152">
        <f t="shared" si="10"/>
        <v>54.95603517186252</v>
      </c>
      <c r="T52" s="152"/>
      <c r="U52" s="152">
        <f t="shared" si="8"/>
        <v>115.59999999999997</v>
      </c>
      <c r="V52" s="152"/>
      <c r="W52" s="152">
        <f>H52-M52</f>
        <v>2.8999999999999986</v>
      </c>
      <c r="X52" s="152">
        <f t="shared" si="11"/>
        <v>112.69999999999999</v>
      </c>
      <c r="Y52" s="152"/>
    </row>
    <row r="53" spans="2:25" ht="38.25">
      <c r="B53" s="69" t="s">
        <v>425</v>
      </c>
      <c r="C53" s="182" t="s">
        <v>441</v>
      </c>
      <c r="D53" s="170" t="s">
        <v>120</v>
      </c>
      <c r="E53" s="170"/>
      <c r="F53" s="183">
        <f t="shared" si="4"/>
        <v>251.79999999999998</v>
      </c>
      <c r="G53" s="183"/>
      <c r="H53" s="152">
        <f>H54</f>
        <v>11.7</v>
      </c>
      <c r="I53" s="152">
        <f>I54</f>
        <v>240.1</v>
      </c>
      <c r="J53" s="152"/>
      <c r="K53" s="152">
        <f t="shared" si="12"/>
        <v>137.5</v>
      </c>
      <c r="L53" s="152"/>
      <c r="M53" s="152">
        <f>M54</f>
        <v>8.8</v>
      </c>
      <c r="N53" s="152">
        <f>N54</f>
        <v>128.7</v>
      </c>
      <c r="O53" s="152"/>
      <c r="P53" s="152">
        <f t="shared" si="6"/>
        <v>54.60683081810962</v>
      </c>
      <c r="Q53" s="152"/>
      <c r="R53" s="152">
        <f>M53/H53*100</f>
        <v>75.21367521367523</v>
      </c>
      <c r="S53" s="152">
        <f t="shared" si="10"/>
        <v>53.60266555601832</v>
      </c>
      <c r="T53" s="152"/>
      <c r="U53" s="152">
        <f t="shared" si="8"/>
        <v>114.29999999999998</v>
      </c>
      <c r="V53" s="152"/>
      <c r="W53" s="152">
        <f>H53-M53</f>
        <v>2.8999999999999986</v>
      </c>
      <c r="X53" s="152">
        <f t="shared" si="11"/>
        <v>111.4</v>
      </c>
      <c r="Y53" s="152"/>
    </row>
    <row r="54" spans="2:25" ht="12.75">
      <c r="B54" s="181" t="s">
        <v>202</v>
      </c>
      <c r="C54" s="182" t="s">
        <v>441</v>
      </c>
      <c r="D54" s="170" t="s">
        <v>120</v>
      </c>
      <c r="E54" s="170" t="s">
        <v>365</v>
      </c>
      <c r="F54" s="183">
        <f t="shared" si="4"/>
        <v>251.79999999999998</v>
      </c>
      <c r="G54" s="183"/>
      <c r="H54" s="152">
        <v>11.7</v>
      </c>
      <c r="I54" s="152">
        <v>240.1</v>
      </c>
      <c r="J54" s="152"/>
      <c r="K54" s="152">
        <f t="shared" si="12"/>
        <v>137.5</v>
      </c>
      <c r="L54" s="152"/>
      <c r="M54" s="152">
        <v>8.8</v>
      </c>
      <c r="N54" s="152">
        <v>128.7</v>
      </c>
      <c r="O54" s="152"/>
      <c r="P54" s="152">
        <f t="shared" si="6"/>
        <v>54.60683081810962</v>
      </c>
      <c r="Q54" s="152"/>
      <c r="R54" s="152">
        <f>M54/H54*100</f>
        <v>75.21367521367523</v>
      </c>
      <c r="S54" s="152">
        <f t="shared" si="10"/>
        <v>53.60266555601832</v>
      </c>
      <c r="T54" s="152"/>
      <c r="U54" s="152">
        <f t="shared" si="8"/>
        <v>114.29999999999998</v>
      </c>
      <c r="V54" s="152"/>
      <c r="W54" s="152">
        <f>H54-M54</f>
        <v>2.8999999999999986</v>
      </c>
      <c r="X54" s="152">
        <f t="shared" si="11"/>
        <v>111.4</v>
      </c>
      <c r="Y54" s="152"/>
    </row>
    <row r="55" spans="2:25" ht="12.75">
      <c r="B55" s="181" t="s">
        <v>432</v>
      </c>
      <c r="C55" s="182" t="s">
        <v>441</v>
      </c>
      <c r="D55" s="170" t="s">
        <v>433</v>
      </c>
      <c r="E55" s="170"/>
      <c r="F55" s="183">
        <f t="shared" si="4"/>
        <v>10.1</v>
      </c>
      <c r="G55" s="183"/>
      <c r="H55" s="152"/>
      <c r="I55" s="152">
        <f>I56</f>
        <v>10.1</v>
      </c>
      <c r="J55" s="152"/>
      <c r="K55" s="152">
        <f t="shared" si="12"/>
        <v>8.8</v>
      </c>
      <c r="L55" s="152"/>
      <c r="M55" s="152"/>
      <c r="N55" s="152">
        <f>N56</f>
        <v>8.8</v>
      </c>
      <c r="O55" s="152"/>
      <c r="P55" s="152">
        <f t="shared" si="6"/>
        <v>87.12871287128714</v>
      </c>
      <c r="Q55" s="152"/>
      <c r="R55" s="152"/>
      <c r="S55" s="152">
        <f t="shared" si="10"/>
        <v>87.12871287128714</v>
      </c>
      <c r="T55" s="152"/>
      <c r="U55" s="152">
        <f t="shared" si="8"/>
        <v>1.299999999999999</v>
      </c>
      <c r="V55" s="152"/>
      <c r="W55" s="152"/>
      <c r="X55" s="152">
        <f t="shared" si="11"/>
        <v>1.299999999999999</v>
      </c>
      <c r="Y55" s="152"/>
    </row>
    <row r="56" spans="2:25" ht="12.75">
      <c r="B56" s="181" t="s">
        <v>202</v>
      </c>
      <c r="C56" s="182" t="s">
        <v>441</v>
      </c>
      <c r="D56" s="170" t="s">
        <v>433</v>
      </c>
      <c r="E56" s="170" t="s">
        <v>365</v>
      </c>
      <c r="F56" s="183">
        <f t="shared" si="4"/>
        <v>10.1</v>
      </c>
      <c r="G56" s="183"/>
      <c r="H56" s="152"/>
      <c r="I56" s="152">
        <v>10.1</v>
      </c>
      <c r="J56" s="152"/>
      <c r="K56" s="152">
        <f t="shared" si="12"/>
        <v>8.8</v>
      </c>
      <c r="L56" s="152"/>
      <c r="M56" s="152"/>
      <c r="N56" s="152">
        <v>8.8</v>
      </c>
      <c r="O56" s="152"/>
      <c r="P56" s="152">
        <f t="shared" si="6"/>
        <v>87.12871287128714</v>
      </c>
      <c r="Q56" s="152"/>
      <c r="R56" s="152"/>
      <c r="S56" s="152">
        <f t="shared" si="10"/>
        <v>87.12871287128714</v>
      </c>
      <c r="T56" s="152"/>
      <c r="U56" s="152">
        <f t="shared" si="8"/>
        <v>1.299999999999999</v>
      </c>
      <c r="V56" s="152"/>
      <c r="W56" s="152"/>
      <c r="X56" s="152">
        <f t="shared" si="11"/>
        <v>1.299999999999999</v>
      </c>
      <c r="Y56" s="152"/>
    </row>
    <row r="57" spans="2:25" ht="38.25">
      <c r="B57" s="160" t="s">
        <v>442</v>
      </c>
      <c r="C57" s="182" t="s">
        <v>443</v>
      </c>
      <c r="D57" s="170"/>
      <c r="E57" s="170"/>
      <c r="F57" s="183">
        <f t="shared" si="4"/>
        <v>299.7</v>
      </c>
      <c r="G57" s="183"/>
      <c r="H57" s="152">
        <f>H58</f>
        <v>11.7</v>
      </c>
      <c r="I57" s="152">
        <f>I58+I60</f>
        <v>288</v>
      </c>
      <c r="J57" s="152"/>
      <c r="K57" s="152">
        <f t="shared" si="12"/>
        <v>212.4</v>
      </c>
      <c r="L57" s="152"/>
      <c r="M57" s="152">
        <f>M58</f>
        <v>8.4</v>
      </c>
      <c r="N57" s="152">
        <f>N58+N60</f>
        <v>204</v>
      </c>
      <c r="O57" s="152"/>
      <c r="P57" s="152">
        <f t="shared" si="6"/>
        <v>70.87087087087087</v>
      </c>
      <c r="Q57" s="152"/>
      <c r="R57" s="152">
        <f>M57/H57*100</f>
        <v>71.79487179487181</v>
      </c>
      <c r="S57" s="152">
        <f t="shared" si="10"/>
        <v>70.83333333333334</v>
      </c>
      <c r="T57" s="152"/>
      <c r="U57" s="152">
        <f t="shared" si="8"/>
        <v>87.29999999999998</v>
      </c>
      <c r="V57" s="152"/>
      <c r="W57" s="152">
        <f>H57-M57</f>
        <v>3.299999999999999</v>
      </c>
      <c r="X57" s="152">
        <f t="shared" si="11"/>
        <v>84</v>
      </c>
      <c r="Y57" s="152"/>
    </row>
    <row r="58" spans="2:25" ht="38.25">
      <c r="B58" s="69" t="s">
        <v>425</v>
      </c>
      <c r="C58" s="182" t="s">
        <v>443</v>
      </c>
      <c r="D58" s="170" t="s">
        <v>120</v>
      </c>
      <c r="E58" s="170"/>
      <c r="F58" s="183">
        <f t="shared" si="4"/>
        <v>233.29999999999998</v>
      </c>
      <c r="G58" s="183"/>
      <c r="H58" s="152">
        <f>H59</f>
        <v>11.7</v>
      </c>
      <c r="I58" s="152">
        <f>I59</f>
        <v>221.6</v>
      </c>
      <c r="J58" s="152"/>
      <c r="K58" s="152">
        <f t="shared" si="12"/>
        <v>184.9</v>
      </c>
      <c r="L58" s="152"/>
      <c r="M58" s="152">
        <f>M59</f>
        <v>8.4</v>
      </c>
      <c r="N58" s="152">
        <f>N59</f>
        <v>176.5</v>
      </c>
      <c r="O58" s="152"/>
      <c r="P58" s="152">
        <f t="shared" si="6"/>
        <v>79.25417916845264</v>
      </c>
      <c r="Q58" s="152"/>
      <c r="R58" s="152">
        <f>M58/H58*100</f>
        <v>71.79487179487181</v>
      </c>
      <c r="S58" s="152">
        <f t="shared" si="10"/>
        <v>79.64801444043322</v>
      </c>
      <c r="T58" s="152"/>
      <c r="U58" s="152">
        <f t="shared" si="8"/>
        <v>48.39999999999998</v>
      </c>
      <c r="V58" s="152"/>
      <c r="W58" s="152">
        <f>H58-M58</f>
        <v>3.299999999999999</v>
      </c>
      <c r="X58" s="152">
        <f t="shared" si="11"/>
        <v>45.099999999999994</v>
      </c>
      <c r="Y58" s="152"/>
    </row>
    <row r="59" spans="2:25" ht="12.75">
      <c r="B59" s="181" t="s">
        <v>202</v>
      </c>
      <c r="C59" s="182" t="s">
        <v>443</v>
      </c>
      <c r="D59" s="170" t="s">
        <v>427</v>
      </c>
      <c r="E59" s="170" t="s">
        <v>365</v>
      </c>
      <c r="F59" s="183">
        <f t="shared" si="4"/>
        <v>233.29999999999998</v>
      </c>
      <c r="G59" s="183"/>
      <c r="H59" s="152">
        <v>11.7</v>
      </c>
      <c r="I59" s="152">
        <v>221.6</v>
      </c>
      <c r="J59" s="152"/>
      <c r="K59" s="152">
        <f t="shared" si="12"/>
        <v>184.9</v>
      </c>
      <c r="L59" s="152"/>
      <c r="M59" s="152">
        <v>8.4</v>
      </c>
      <c r="N59" s="152">
        <v>176.5</v>
      </c>
      <c r="O59" s="152"/>
      <c r="P59" s="152">
        <f t="shared" si="6"/>
        <v>79.25417916845264</v>
      </c>
      <c r="Q59" s="152"/>
      <c r="R59" s="152">
        <f>M59/H59*100</f>
        <v>71.79487179487181</v>
      </c>
      <c r="S59" s="152">
        <f t="shared" si="10"/>
        <v>79.64801444043322</v>
      </c>
      <c r="T59" s="152"/>
      <c r="U59" s="152">
        <f t="shared" si="8"/>
        <v>48.39999999999998</v>
      </c>
      <c r="V59" s="152"/>
      <c r="W59" s="152">
        <f>H59-M59</f>
        <v>3.299999999999999</v>
      </c>
      <c r="X59" s="152">
        <f t="shared" si="11"/>
        <v>45.099999999999994</v>
      </c>
      <c r="Y59" s="152"/>
    </row>
    <row r="60" spans="2:25" ht="12.75">
      <c r="B60" s="181" t="s">
        <v>432</v>
      </c>
      <c r="C60" s="182" t="s">
        <v>443</v>
      </c>
      <c r="D60" s="170" t="s">
        <v>433</v>
      </c>
      <c r="E60" s="170"/>
      <c r="F60" s="183">
        <f t="shared" si="4"/>
        <v>66.4</v>
      </c>
      <c r="G60" s="183"/>
      <c r="H60" s="152"/>
      <c r="I60" s="152">
        <f>I61</f>
        <v>66.4</v>
      </c>
      <c r="J60" s="152"/>
      <c r="K60" s="152">
        <f t="shared" si="12"/>
        <v>27.5</v>
      </c>
      <c r="L60" s="152"/>
      <c r="M60" s="152"/>
      <c r="N60" s="152">
        <f>N61</f>
        <v>27.5</v>
      </c>
      <c r="O60" s="152"/>
      <c r="P60" s="152">
        <f t="shared" si="6"/>
        <v>41.41566265060241</v>
      </c>
      <c r="Q60" s="152"/>
      <c r="R60" s="152"/>
      <c r="S60" s="152">
        <f t="shared" si="10"/>
        <v>41.41566265060241</v>
      </c>
      <c r="T60" s="152"/>
      <c r="U60" s="152">
        <f t="shared" si="8"/>
        <v>38.900000000000006</v>
      </c>
      <c r="V60" s="152"/>
      <c r="W60" s="152"/>
      <c r="X60" s="152">
        <f t="shared" si="11"/>
        <v>38.900000000000006</v>
      </c>
      <c r="Y60" s="152"/>
    </row>
    <row r="61" spans="2:25" ht="12.75">
      <c r="B61" s="181" t="s">
        <v>202</v>
      </c>
      <c r="C61" s="182" t="s">
        <v>443</v>
      </c>
      <c r="D61" s="170" t="s">
        <v>433</v>
      </c>
      <c r="E61" s="170" t="s">
        <v>365</v>
      </c>
      <c r="F61" s="183">
        <f t="shared" si="4"/>
        <v>66.4</v>
      </c>
      <c r="G61" s="183"/>
      <c r="H61" s="152"/>
      <c r="I61" s="152">
        <v>66.4</v>
      </c>
      <c r="J61" s="152"/>
      <c r="K61" s="152">
        <f t="shared" si="12"/>
        <v>27.5</v>
      </c>
      <c r="L61" s="152"/>
      <c r="M61" s="152"/>
      <c r="N61" s="152">
        <v>27.5</v>
      </c>
      <c r="O61" s="152"/>
      <c r="P61" s="152">
        <f t="shared" si="6"/>
        <v>41.41566265060241</v>
      </c>
      <c r="Q61" s="152"/>
      <c r="R61" s="152"/>
      <c r="S61" s="152">
        <f t="shared" si="10"/>
        <v>41.41566265060241</v>
      </c>
      <c r="T61" s="152"/>
      <c r="U61" s="152">
        <f t="shared" si="8"/>
        <v>38.900000000000006</v>
      </c>
      <c r="V61" s="152"/>
      <c r="W61" s="152"/>
      <c r="X61" s="152">
        <f t="shared" si="11"/>
        <v>38.900000000000006</v>
      </c>
      <c r="Y61" s="152"/>
    </row>
    <row r="62" spans="2:25" s="189" customFormat="1" ht="25.5">
      <c r="B62" s="69" t="s">
        <v>304</v>
      </c>
      <c r="C62" s="170" t="s">
        <v>557</v>
      </c>
      <c r="D62" s="170"/>
      <c r="E62" s="170"/>
      <c r="F62" s="183">
        <f t="shared" si="4"/>
        <v>910.8</v>
      </c>
      <c r="G62" s="183"/>
      <c r="H62" s="152">
        <f>H63</f>
        <v>46.9</v>
      </c>
      <c r="I62" s="152">
        <f>I63+I65</f>
        <v>863.9</v>
      </c>
      <c r="J62" s="152"/>
      <c r="K62" s="152">
        <f t="shared" si="12"/>
        <v>574.8000000000001</v>
      </c>
      <c r="L62" s="152"/>
      <c r="M62" s="152">
        <f>M63</f>
        <v>28.6</v>
      </c>
      <c r="N62" s="152">
        <f>N63+N65</f>
        <v>546.2</v>
      </c>
      <c r="O62" s="152"/>
      <c r="P62" s="152">
        <f t="shared" si="6"/>
        <v>63.10935441370225</v>
      </c>
      <c r="Q62" s="152"/>
      <c r="R62" s="152">
        <f>M62/H62*100</f>
        <v>60.98081023454158</v>
      </c>
      <c r="S62" s="152">
        <f t="shared" si="10"/>
        <v>63.224910290542894</v>
      </c>
      <c r="T62" s="152"/>
      <c r="U62" s="152">
        <f t="shared" si="8"/>
        <v>335.9999999999999</v>
      </c>
      <c r="V62" s="152"/>
      <c r="W62" s="152">
        <f>H62-M62</f>
        <v>18.299999999999997</v>
      </c>
      <c r="X62" s="152">
        <f t="shared" si="11"/>
        <v>317.69999999999993</v>
      </c>
      <c r="Y62" s="152"/>
    </row>
    <row r="63" spans="2:25" s="189" customFormat="1" ht="38.25">
      <c r="B63" s="69" t="s">
        <v>425</v>
      </c>
      <c r="C63" s="170" t="s">
        <v>557</v>
      </c>
      <c r="D63" s="170" t="s">
        <v>120</v>
      </c>
      <c r="E63" s="170"/>
      <c r="F63" s="183">
        <f t="shared" si="4"/>
        <v>698.9</v>
      </c>
      <c r="G63" s="183"/>
      <c r="H63" s="152">
        <f>H64</f>
        <v>46.9</v>
      </c>
      <c r="I63" s="152">
        <f>I64</f>
        <v>652</v>
      </c>
      <c r="J63" s="152"/>
      <c r="K63" s="152">
        <f t="shared" si="12"/>
        <v>548.1</v>
      </c>
      <c r="L63" s="152"/>
      <c r="M63" s="152">
        <f>M64</f>
        <v>28.6</v>
      </c>
      <c r="N63" s="152">
        <f>N64</f>
        <v>519.5</v>
      </c>
      <c r="O63" s="152"/>
      <c r="P63" s="152">
        <f t="shared" si="6"/>
        <v>78.42323651452283</v>
      </c>
      <c r="Q63" s="152"/>
      <c r="R63" s="152">
        <f>M63/H63*100</f>
        <v>60.98081023454158</v>
      </c>
      <c r="S63" s="152">
        <f t="shared" si="10"/>
        <v>79.67791411042946</v>
      </c>
      <c r="T63" s="152"/>
      <c r="U63" s="152">
        <f t="shared" si="8"/>
        <v>150.79999999999995</v>
      </c>
      <c r="V63" s="152"/>
      <c r="W63" s="152">
        <f>H63-M63</f>
        <v>18.299999999999997</v>
      </c>
      <c r="X63" s="152">
        <f t="shared" si="11"/>
        <v>132.5</v>
      </c>
      <c r="Y63" s="152"/>
    </row>
    <row r="64" spans="2:25" s="189" customFormat="1" ht="12.75">
      <c r="B64" s="69" t="s">
        <v>358</v>
      </c>
      <c r="C64" s="170" t="s">
        <v>557</v>
      </c>
      <c r="D64" s="170" t="s">
        <v>120</v>
      </c>
      <c r="E64" s="170" t="s">
        <v>405</v>
      </c>
      <c r="F64" s="183">
        <f t="shared" si="4"/>
        <v>698.9</v>
      </c>
      <c r="G64" s="183"/>
      <c r="H64" s="152">
        <v>46.9</v>
      </c>
      <c r="I64" s="152">
        <v>652</v>
      </c>
      <c r="J64" s="152"/>
      <c r="K64" s="152">
        <f t="shared" si="12"/>
        <v>548.1</v>
      </c>
      <c r="L64" s="152"/>
      <c r="M64" s="152">
        <v>28.6</v>
      </c>
      <c r="N64" s="152">
        <v>519.5</v>
      </c>
      <c r="O64" s="152"/>
      <c r="P64" s="152">
        <f t="shared" si="6"/>
        <v>78.42323651452283</v>
      </c>
      <c r="Q64" s="152"/>
      <c r="R64" s="152">
        <f>M64/H64*100</f>
        <v>60.98081023454158</v>
      </c>
      <c r="S64" s="152">
        <f t="shared" si="10"/>
        <v>79.67791411042946</v>
      </c>
      <c r="T64" s="152"/>
      <c r="U64" s="152">
        <f t="shared" si="8"/>
        <v>150.79999999999995</v>
      </c>
      <c r="V64" s="152"/>
      <c r="W64" s="152">
        <f>H64-M64</f>
        <v>18.299999999999997</v>
      </c>
      <c r="X64" s="152">
        <f t="shared" si="11"/>
        <v>132.5</v>
      </c>
      <c r="Y64" s="152"/>
    </row>
    <row r="65" spans="2:25" s="189" customFormat="1" ht="12.75">
      <c r="B65" s="181" t="s">
        <v>432</v>
      </c>
      <c r="C65" s="170" t="s">
        <v>557</v>
      </c>
      <c r="D65" s="170" t="s">
        <v>433</v>
      </c>
      <c r="E65" s="170"/>
      <c r="F65" s="183">
        <f t="shared" si="4"/>
        <v>211.9</v>
      </c>
      <c r="G65" s="183"/>
      <c r="H65" s="152"/>
      <c r="I65" s="152">
        <f>I66</f>
        <v>211.9</v>
      </c>
      <c r="J65" s="152"/>
      <c r="K65" s="152">
        <f t="shared" si="12"/>
        <v>26.7</v>
      </c>
      <c r="L65" s="152"/>
      <c r="M65" s="152"/>
      <c r="N65" s="152">
        <f>N66</f>
        <v>26.7</v>
      </c>
      <c r="O65" s="152"/>
      <c r="P65" s="152">
        <f t="shared" si="6"/>
        <v>12.600283152430391</v>
      </c>
      <c r="Q65" s="152"/>
      <c r="R65" s="152"/>
      <c r="S65" s="152">
        <f t="shared" si="10"/>
        <v>12.600283152430391</v>
      </c>
      <c r="T65" s="152"/>
      <c r="U65" s="152">
        <f t="shared" si="8"/>
        <v>185.20000000000002</v>
      </c>
      <c r="V65" s="152"/>
      <c r="W65" s="152"/>
      <c r="X65" s="152">
        <f t="shared" si="11"/>
        <v>185.20000000000002</v>
      </c>
      <c r="Y65" s="152"/>
    </row>
    <row r="66" spans="2:25" s="189" customFormat="1" ht="12.75">
      <c r="B66" s="69" t="s">
        <v>358</v>
      </c>
      <c r="C66" s="170" t="s">
        <v>557</v>
      </c>
      <c r="D66" s="170" t="s">
        <v>433</v>
      </c>
      <c r="E66" s="170" t="s">
        <v>405</v>
      </c>
      <c r="F66" s="183">
        <f t="shared" si="4"/>
        <v>211.9</v>
      </c>
      <c r="G66" s="183"/>
      <c r="H66" s="152"/>
      <c r="I66" s="152">
        <v>211.9</v>
      </c>
      <c r="J66" s="152"/>
      <c r="K66" s="152">
        <f t="shared" si="12"/>
        <v>26.7</v>
      </c>
      <c r="L66" s="152"/>
      <c r="M66" s="152"/>
      <c r="N66" s="152">
        <v>26.7</v>
      </c>
      <c r="O66" s="152"/>
      <c r="P66" s="152">
        <f t="shared" si="6"/>
        <v>12.600283152430391</v>
      </c>
      <c r="Q66" s="152"/>
      <c r="R66" s="152"/>
      <c r="S66" s="152">
        <f t="shared" si="10"/>
        <v>12.600283152430391</v>
      </c>
      <c r="T66" s="152"/>
      <c r="U66" s="152">
        <f t="shared" si="8"/>
        <v>185.20000000000002</v>
      </c>
      <c r="V66" s="152"/>
      <c r="W66" s="152"/>
      <c r="X66" s="152">
        <f t="shared" si="11"/>
        <v>185.20000000000002</v>
      </c>
      <c r="Y66" s="152"/>
    </row>
    <row r="67" spans="2:25" ht="25.5">
      <c r="B67" s="181" t="s">
        <v>444</v>
      </c>
      <c r="C67" s="187" t="s">
        <v>445</v>
      </c>
      <c r="D67" s="195"/>
      <c r="E67" s="170"/>
      <c r="F67" s="183">
        <f t="shared" si="4"/>
        <v>261.6</v>
      </c>
      <c r="G67" s="183"/>
      <c r="H67" s="152">
        <f>H68</f>
        <v>11.7</v>
      </c>
      <c r="I67" s="152">
        <f>I68+I70</f>
        <v>249.9</v>
      </c>
      <c r="J67" s="152"/>
      <c r="K67" s="152">
        <f t="shared" si="12"/>
        <v>143.3</v>
      </c>
      <c r="L67" s="152"/>
      <c r="M67" s="152">
        <f>M68</f>
        <v>8.8</v>
      </c>
      <c r="N67" s="152">
        <f>N68+N70</f>
        <v>134.5</v>
      </c>
      <c r="O67" s="152"/>
      <c r="P67" s="152">
        <f t="shared" si="6"/>
        <v>54.7782874617737</v>
      </c>
      <c r="Q67" s="152"/>
      <c r="R67" s="152">
        <f>M67/H67*100</f>
        <v>75.21367521367523</v>
      </c>
      <c r="S67" s="152">
        <f t="shared" si="10"/>
        <v>53.82152861144458</v>
      </c>
      <c r="T67" s="152"/>
      <c r="U67" s="152">
        <f t="shared" si="8"/>
        <v>118.30000000000001</v>
      </c>
      <c r="V67" s="152"/>
      <c r="W67" s="152">
        <f>H67-M67</f>
        <v>2.8999999999999986</v>
      </c>
      <c r="X67" s="152">
        <f t="shared" si="11"/>
        <v>115.4</v>
      </c>
      <c r="Y67" s="152"/>
    </row>
    <row r="68" spans="2:25" ht="38.25">
      <c r="B68" s="69" t="s">
        <v>425</v>
      </c>
      <c r="C68" s="182" t="s">
        <v>445</v>
      </c>
      <c r="D68" s="170" t="s">
        <v>120</v>
      </c>
      <c r="E68" s="170"/>
      <c r="F68" s="183">
        <f t="shared" si="4"/>
        <v>251.79999999999998</v>
      </c>
      <c r="G68" s="183"/>
      <c r="H68" s="152">
        <f>H69</f>
        <v>11.7</v>
      </c>
      <c r="I68" s="152">
        <f>I69</f>
        <v>240.1</v>
      </c>
      <c r="J68" s="152"/>
      <c r="K68" s="152">
        <f t="shared" si="12"/>
        <v>138.5</v>
      </c>
      <c r="L68" s="152"/>
      <c r="M68" s="152">
        <f>M69</f>
        <v>8.8</v>
      </c>
      <c r="N68" s="152">
        <f>N69</f>
        <v>129.7</v>
      </c>
      <c r="O68" s="152"/>
      <c r="P68" s="152">
        <f t="shared" si="6"/>
        <v>55.003971405877685</v>
      </c>
      <c r="Q68" s="152"/>
      <c r="R68" s="152">
        <f>M68/H68*100</f>
        <v>75.21367521367523</v>
      </c>
      <c r="S68" s="152">
        <f aca="true" t="shared" si="13" ref="S68:S97">N68/I68*100</f>
        <v>54.019158683881706</v>
      </c>
      <c r="T68" s="152"/>
      <c r="U68" s="152">
        <f t="shared" si="8"/>
        <v>113.29999999999998</v>
      </c>
      <c r="V68" s="152"/>
      <c r="W68" s="152">
        <f>H68-M68</f>
        <v>2.8999999999999986</v>
      </c>
      <c r="X68" s="152">
        <f aca="true" t="shared" si="14" ref="X68:X97">I68-N68</f>
        <v>110.4</v>
      </c>
      <c r="Y68" s="152"/>
    </row>
    <row r="69" spans="2:25" s="189" customFormat="1" ht="12.75">
      <c r="B69" s="181" t="s">
        <v>202</v>
      </c>
      <c r="C69" s="182" t="s">
        <v>445</v>
      </c>
      <c r="D69" s="170" t="s">
        <v>427</v>
      </c>
      <c r="E69" s="170" t="s">
        <v>365</v>
      </c>
      <c r="F69" s="183">
        <f t="shared" si="4"/>
        <v>251.79999999999998</v>
      </c>
      <c r="G69" s="183"/>
      <c r="H69" s="152">
        <v>11.7</v>
      </c>
      <c r="I69" s="152">
        <v>240.1</v>
      </c>
      <c r="J69" s="180"/>
      <c r="K69" s="152">
        <f t="shared" si="12"/>
        <v>138.5</v>
      </c>
      <c r="L69" s="152"/>
      <c r="M69" s="152">
        <v>8.8</v>
      </c>
      <c r="N69" s="152">
        <v>129.7</v>
      </c>
      <c r="O69" s="180"/>
      <c r="P69" s="152">
        <f t="shared" si="6"/>
        <v>55.003971405877685</v>
      </c>
      <c r="Q69" s="152"/>
      <c r="R69" s="152">
        <f>M69/H69*100</f>
        <v>75.21367521367523</v>
      </c>
      <c r="S69" s="152">
        <f t="shared" si="13"/>
        <v>54.019158683881706</v>
      </c>
      <c r="T69" s="152"/>
      <c r="U69" s="152">
        <f t="shared" si="8"/>
        <v>113.29999999999998</v>
      </c>
      <c r="V69" s="152"/>
      <c r="W69" s="152">
        <f>H69-M69</f>
        <v>2.8999999999999986</v>
      </c>
      <c r="X69" s="152">
        <f t="shared" si="14"/>
        <v>110.4</v>
      </c>
      <c r="Y69" s="152"/>
    </row>
    <row r="70" spans="2:25" ht="12.75">
      <c r="B70" s="181" t="s">
        <v>432</v>
      </c>
      <c r="C70" s="182" t="s">
        <v>445</v>
      </c>
      <c r="D70" s="170" t="s">
        <v>433</v>
      </c>
      <c r="E70" s="170"/>
      <c r="F70" s="183">
        <f t="shared" si="4"/>
        <v>9.8</v>
      </c>
      <c r="G70" s="183"/>
      <c r="H70" s="152"/>
      <c r="I70" s="152">
        <f>I71</f>
        <v>9.8</v>
      </c>
      <c r="J70" s="152"/>
      <c r="K70" s="152">
        <f t="shared" si="12"/>
        <v>4.8</v>
      </c>
      <c r="L70" s="152"/>
      <c r="M70" s="152"/>
      <c r="N70" s="152">
        <f>N71</f>
        <v>4.8</v>
      </c>
      <c r="O70" s="152"/>
      <c r="P70" s="152">
        <f t="shared" si="6"/>
        <v>48.979591836734684</v>
      </c>
      <c r="Q70" s="152"/>
      <c r="R70" s="152"/>
      <c r="S70" s="152">
        <f t="shared" si="13"/>
        <v>48.979591836734684</v>
      </c>
      <c r="T70" s="152"/>
      <c r="U70" s="152">
        <f t="shared" si="8"/>
        <v>5.000000000000001</v>
      </c>
      <c r="V70" s="152"/>
      <c r="W70" s="152"/>
      <c r="X70" s="152">
        <f t="shared" si="14"/>
        <v>5.000000000000001</v>
      </c>
      <c r="Y70" s="152"/>
    </row>
    <row r="71" spans="2:25" ht="12.75">
      <c r="B71" s="181" t="s">
        <v>202</v>
      </c>
      <c r="C71" s="182" t="s">
        <v>445</v>
      </c>
      <c r="D71" s="170" t="s">
        <v>433</v>
      </c>
      <c r="E71" s="170" t="s">
        <v>365</v>
      </c>
      <c r="F71" s="183">
        <f t="shared" si="4"/>
        <v>9.8</v>
      </c>
      <c r="G71" s="183"/>
      <c r="H71" s="152"/>
      <c r="I71" s="152">
        <v>9.8</v>
      </c>
      <c r="J71" s="152"/>
      <c r="K71" s="152">
        <f t="shared" si="12"/>
        <v>4.8</v>
      </c>
      <c r="L71" s="152"/>
      <c r="M71" s="152"/>
      <c r="N71" s="152">
        <v>4.8</v>
      </c>
      <c r="O71" s="152"/>
      <c r="P71" s="152">
        <f t="shared" si="6"/>
        <v>48.979591836734684</v>
      </c>
      <c r="Q71" s="152"/>
      <c r="R71" s="152"/>
      <c r="S71" s="152">
        <f t="shared" si="13"/>
        <v>48.979591836734684</v>
      </c>
      <c r="T71" s="152"/>
      <c r="U71" s="152">
        <f t="shared" si="8"/>
        <v>5.000000000000001</v>
      </c>
      <c r="V71" s="152"/>
      <c r="W71" s="152"/>
      <c r="X71" s="152">
        <f t="shared" si="14"/>
        <v>5.000000000000001</v>
      </c>
      <c r="Y71" s="152"/>
    </row>
    <row r="72" spans="2:25" s="189" customFormat="1" ht="38.25">
      <c r="B72" s="181" t="s">
        <v>305</v>
      </c>
      <c r="C72" s="187" t="s">
        <v>484</v>
      </c>
      <c r="D72" s="196"/>
      <c r="E72" s="170"/>
      <c r="F72" s="183">
        <f t="shared" si="4"/>
        <v>1158.6</v>
      </c>
      <c r="G72" s="183"/>
      <c r="H72" s="152"/>
      <c r="I72" s="152">
        <f>I73</f>
        <v>1158.6</v>
      </c>
      <c r="J72" s="152"/>
      <c r="K72" s="152">
        <f t="shared" si="12"/>
        <v>1158.6</v>
      </c>
      <c r="L72" s="152"/>
      <c r="M72" s="152"/>
      <c r="N72" s="152">
        <f>N73</f>
        <v>1158.6</v>
      </c>
      <c r="O72" s="152"/>
      <c r="P72" s="152">
        <f t="shared" si="6"/>
        <v>100</v>
      </c>
      <c r="Q72" s="152"/>
      <c r="R72" s="152"/>
      <c r="S72" s="152">
        <f t="shared" si="13"/>
        <v>100</v>
      </c>
      <c r="T72" s="152"/>
      <c r="U72" s="152">
        <f t="shared" si="8"/>
        <v>0</v>
      </c>
      <c r="V72" s="152"/>
      <c r="W72" s="152"/>
      <c r="X72" s="152">
        <f t="shared" si="14"/>
        <v>0</v>
      </c>
      <c r="Y72" s="152"/>
    </row>
    <row r="73" spans="2:25" s="189" customFormat="1" ht="25.5">
      <c r="B73" s="69" t="s">
        <v>473</v>
      </c>
      <c r="C73" s="187" t="s">
        <v>484</v>
      </c>
      <c r="D73" s="170" t="s">
        <v>474</v>
      </c>
      <c r="E73" s="170"/>
      <c r="F73" s="183">
        <f t="shared" si="4"/>
        <v>1158.6</v>
      </c>
      <c r="G73" s="183"/>
      <c r="H73" s="152"/>
      <c r="I73" s="152">
        <f>I74</f>
        <v>1158.6</v>
      </c>
      <c r="J73" s="152"/>
      <c r="K73" s="152">
        <f t="shared" si="12"/>
        <v>1158.6</v>
      </c>
      <c r="L73" s="152"/>
      <c r="M73" s="152"/>
      <c r="N73" s="152">
        <f>N74</f>
        <v>1158.6</v>
      </c>
      <c r="O73" s="152"/>
      <c r="P73" s="152">
        <f t="shared" si="6"/>
        <v>100</v>
      </c>
      <c r="Q73" s="152"/>
      <c r="R73" s="152"/>
      <c r="S73" s="152">
        <f t="shared" si="13"/>
        <v>100</v>
      </c>
      <c r="T73" s="152"/>
      <c r="U73" s="152">
        <f t="shared" si="8"/>
        <v>0</v>
      </c>
      <c r="V73" s="152"/>
      <c r="W73" s="152"/>
      <c r="X73" s="152">
        <f t="shared" si="14"/>
        <v>0</v>
      </c>
      <c r="Y73" s="152"/>
    </row>
    <row r="74" spans="2:25" s="189" customFormat="1" ht="12.75">
      <c r="B74" s="69" t="s">
        <v>207</v>
      </c>
      <c r="C74" s="187" t="s">
        <v>484</v>
      </c>
      <c r="D74" s="170" t="s">
        <v>474</v>
      </c>
      <c r="E74" s="170" t="s">
        <v>396</v>
      </c>
      <c r="F74" s="183">
        <f t="shared" si="4"/>
        <v>1158.6</v>
      </c>
      <c r="G74" s="183"/>
      <c r="H74" s="152"/>
      <c r="I74" s="152">
        <v>1158.6</v>
      </c>
      <c r="J74" s="152"/>
      <c r="K74" s="152">
        <f t="shared" si="12"/>
        <v>1158.6</v>
      </c>
      <c r="L74" s="152"/>
      <c r="M74" s="152"/>
      <c r="N74" s="152">
        <v>1158.6</v>
      </c>
      <c r="O74" s="152"/>
      <c r="P74" s="152">
        <f t="shared" si="6"/>
        <v>100</v>
      </c>
      <c r="Q74" s="152"/>
      <c r="R74" s="152"/>
      <c r="S74" s="152">
        <f t="shared" si="13"/>
        <v>100</v>
      </c>
      <c r="T74" s="152"/>
      <c r="U74" s="152">
        <f t="shared" si="8"/>
        <v>0</v>
      </c>
      <c r="V74" s="152"/>
      <c r="W74" s="152"/>
      <c r="X74" s="152">
        <f t="shared" si="14"/>
        <v>0</v>
      </c>
      <c r="Y74" s="152"/>
    </row>
    <row r="75" spans="2:25" ht="76.5">
      <c r="B75" s="181" t="s">
        <v>595</v>
      </c>
      <c r="C75" s="187" t="s">
        <v>554</v>
      </c>
      <c r="D75" s="177"/>
      <c r="E75" s="187"/>
      <c r="F75" s="183">
        <f t="shared" si="4"/>
        <v>10.8</v>
      </c>
      <c r="G75" s="183"/>
      <c r="H75" s="152"/>
      <c r="I75" s="152">
        <f>I76</f>
        <v>10.8</v>
      </c>
      <c r="J75" s="152"/>
      <c r="K75" s="152">
        <f t="shared" si="12"/>
        <v>3</v>
      </c>
      <c r="L75" s="152"/>
      <c r="M75" s="152"/>
      <c r="N75" s="152">
        <f>N76</f>
        <v>3</v>
      </c>
      <c r="O75" s="152"/>
      <c r="P75" s="152">
        <f t="shared" si="6"/>
        <v>27.777777777777775</v>
      </c>
      <c r="Q75" s="152"/>
      <c r="R75" s="152"/>
      <c r="S75" s="152">
        <f t="shared" si="13"/>
        <v>27.777777777777775</v>
      </c>
      <c r="T75" s="152"/>
      <c r="U75" s="152">
        <f t="shared" si="8"/>
        <v>7.800000000000001</v>
      </c>
      <c r="V75" s="152"/>
      <c r="W75" s="152"/>
      <c r="X75" s="152">
        <f t="shared" si="14"/>
        <v>7.800000000000001</v>
      </c>
      <c r="Y75" s="152"/>
    </row>
    <row r="76" spans="2:25" ht="12.75">
      <c r="B76" s="69" t="s">
        <v>511</v>
      </c>
      <c r="C76" s="187" t="s">
        <v>554</v>
      </c>
      <c r="D76" s="170" t="s">
        <v>548</v>
      </c>
      <c r="E76" s="187"/>
      <c r="F76" s="183">
        <f t="shared" si="4"/>
        <v>10.8</v>
      </c>
      <c r="G76" s="183"/>
      <c r="H76" s="152"/>
      <c r="I76" s="152">
        <f>I77</f>
        <v>10.8</v>
      </c>
      <c r="J76" s="152"/>
      <c r="K76" s="152">
        <f t="shared" si="12"/>
        <v>3</v>
      </c>
      <c r="L76" s="152"/>
      <c r="M76" s="152"/>
      <c r="N76" s="152">
        <f>N77</f>
        <v>3</v>
      </c>
      <c r="O76" s="152"/>
      <c r="P76" s="152">
        <f t="shared" si="6"/>
        <v>27.777777777777775</v>
      </c>
      <c r="Q76" s="152"/>
      <c r="R76" s="152"/>
      <c r="S76" s="152">
        <f t="shared" si="13"/>
        <v>27.777777777777775</v>
      </c>
      <c r="T76" s="152"/>
      <c r="U76" s="152">
        <f t="shared" si="8"/>
        <v>7.800000000000001</v>
      </c>
      <c r="V76" s="152"/>
      <c r="W76" s="152"/>
      <c r="X76" s="152">
        <f t="shared" si="14"/>
        <v>7.800000000000001</v>
      </c>
      <c r="Y76" s="152"/>
    </row>
    <row r="77" spans="2:25" ht="12.75">
      <c r="B77" s="185" t="s">
        <v>28</v>
      </c>
      <c r="C77" s="187" t="s">
        <v>554</v>
      </c>
      <c r="D77" s="170" t="s">
        <v>548</v>
      </c>
      <c r="E77" s="187">
        <v>1004</v>
      </c>
      <c r="F77" s="183">
        <f t="shared" si="4"/>
        <v>10.8</v>
      </c>
      <c r="G77" s="183"/>
      <c r="H77" s="152"/>
      <c r="I77" s="152">
        <v>10.8</v>
      </c>
      <c r="J77" s="152"/>
      <c r="K77" s="152">
        <f t="shared" si="12"/>
        <v>3</v>
      </c>
      <c r="L77" s="152"/>
      <c r="M77" s="152"/>
      <c r="N77" s="152">
        <v>3</v>
      </c>
      <c r="O77" s="152"/>
      <c r="P77" s="152">
        <f t="shared" si="6"/>
        <v>27.777777777777775</v>
      </c>
      <c r="Q77" s="152"/>
      <c r="R77" s="152"/>
      <c r="S77" s="152">
        <f t="shared" si="13"/>
        <v>27.777777777777775</v>
      </c>
      <c r="T77" s="152"/>
      <c r="U77" s="152">
        <f t="shared" si="8"/>
        <v>7.800000000000001</v>
      </c>
      <c r="V77" s="152"/>
      <c r="W77" s="152"/>
      <c r="X77" s="152">
        <f t="shared" si="14"/>
        <v>7.800000000000001</v>
      </c>
      <c r="Y77" s="152"/>
    </row>
    <row r="78" spans="2:25" ht="38.25">
      <c r="B78" s="181" t="s">
        <v>596</v>
      </c>
      <c r="C78" s="187" t="s">
        <v>555</v>
      </c>
      <c r="D78" s="177"/>
      <c r="E78" s="187"/>
      <c r="F78" s="183">
        <f t="shared" si="4"/>
        <v>3719.5</v>
      </c>
      <c r="G78" s="183"/>
      <c r="H78" s="152"/>
      <c r="I78" s="152">
        <f>I79</f>
        <v>3719.5</v>
      </c>
      <c r="J78" s="152"/>
      <c r="K78" s="152">
        <f t="shared" si="12"/>
        <v>2154.6</v>
      </c>
      <c r="L78" s="152"/>
      <c r="M78" s="152"/>
      <c r="N78" s="152">
        <f>N79</f>
        <v>2154.6</v>
      </c>
      <c r="O78" s="152"/>
      <c r="P78" s="152">
        <f t="shared" si="6"/>
        <v>57.92714074472375</v>
      </c>
      <c r="Q78" s="152"/>
      <c r="R78" s="152"/>
      <c r="S78" s="152">
        <f t="shared" si="13"/>
        <v>57.92714074472375</v>
      </c>
      <c r="T78" s="152"/>
      <c r="U78" s="152">
        <f t="shared" si="8"/>
        <v>1564.9</v>
      </c>
      <c r="V78" s="152"/>
      <c r="W78" s="152"/>
      <c r="X78" s="152">
        <f t="shared" si="14"/>
        <v>1564.9</v>
      </c>
      <c r="Y78" s="152"/>
    </row>
    <row r="79" spans="2:25" ht="12.75">
      <c r="B79" s="69" t="s">
        <v>511</v>
      </c>
      <c r="C79" s="187" t="s">
        <v>555</v>
      </c>
      <c r="D79" s="170" t="s">
        <v>548</v>
      </c>
      <c r="E79" s="187"/>
      <c r="F79" s="183">
        <f t="shared" si="4"/>
        <v>3719.5</v>
      </c>
      <c r="G79" s="183"/>
      <c r="H79" s="152"/>
      <c r="I79" s="152">
        <f>I80</f>
        <v>3719.5</v>
      </c>
      <c r="J79" s="152"/>
      <c r="K79" s="152">
        <f t="shared" si="12"/>
        <v>2154.6</v>
      </c>
      <c r="L79" s="152"/>
      <c r="M79" s="152"/>
      <c r="N79" s="152">
        <f>N80</f>
        <v>2154.6</v>
      </c>
      <c r="O79" s="152"/>
      <c r="P79" s="152">
        <f t="shared" si="6"/>
        <v>57.92714074472375</v>
      </c>
      <c r="Q79" s="152"/>
      <c r="R79" s="152"/>
      <c r="S79" s="152">
        <f t="shared" si="13"/>
        <v>57.92714074472375</v>
      </c>
      <c r="T79" s="152"/>
      <c r="U79" s="152">
        <f t="shared" si="8"/>
        <v>1564.9</v>
      </c>
      <c r="V79" s="152"/>
      <c r="W79" s="152"/>
      <c r="X79" s="152">
        <f t="shared" si="14"/>
        <v>1564.9</v>
      </c>
      <c r="Y79" s="152"/>
    </row>
    <row r="80" spans="2:25" ht="12.75">
      <c r="B80" s="185" t="s">
        <v>28</v>
      </c>
      <c r="C80" s="187" t="s">
        <v>555</v>
      </c>
      <c r="D80" s="170" t="s">
        <v>548</v>
      </c>
      <c r="E80" s="187">
        <v>1004</v>
      </c>
      <c r="F80" s="183">
        <f t="shared" si="4"/>
        <v>3719.5</v>
      </c>
      <c r="G80" s="183"/>
      <c r="H80" s="152"/>
      <c r="I80" s="152">
        <v>3719.5</v>
      </c>
      <c r="J80" s="152"/>
      <c r="K80" s="152">
        <f t="shared" si="12"/>
        <v>2154.6</v>
      </c>
      <c r="L80" s="152"/>
      <c r="M80" s="152"/>
      <c r="N80" s="152">
        <v>2154.6</v>
      </c>
      <c r="O80" s="152"/>
      <c r="P80" s="152">
        <f t="shared" si="6"/>
        <v>57.92714074472375</v>
      </c>
      <c r="Q80" s="152"/>
      <c r="R80" s="152"/>
      <c r="S80" s="152">
        <f t="shared" si="13"/>
        <v>57.92714074472375</v>
      </c>
      <c r="T80" s="152"/>
      <c r="U80" s="152">
        <f t="shared" si="8"/>
        <v>1564.9</v>
      </c>
      <c r="V80" s="152"/>
      <c r="W80" s="152"/>
      <c r="X80" s="152">
        <f t="shared" si="14"/>
        <v>1564.9</v>
      </c>
      <c r="Y80" s="152"/>
    </row>
    <row r="81" spans="2:25" ht="38.25">
      <c r="B81" s="181" t="s">
        <v>597</v>
      </c>
      <c r="C81" s="187" t="s">
        <v>556</v>
      </c>
      <c r="D81" s="197"/>
      <c r="E81" s="187"/>
      <c r="F81" s="183">
        <f t="shared" si="4"/>
        <v>50</v>
      </c>
      <c r="G81" s="183"/>
      <c r="H81" s="152"/>
      <c r="I81" s="152">
        <f>I82</f>
        <v>50</v>
      </c>
      <c r="J81" s="152"/>
      <c r="K81" s="152">
        <f t="shared" si="12"/>
        <v>0</v>
      </c>
      <c r="L81" s="152"/>
      <c r="M81" s="152"/>
      <c r="N81" s="152">
        <f>N82</f>
        <v>0</v>
      </c>
      <c r="O81" s="152"/>
      <c r="P81" s="152">
        <f t="shared" si="6"/>
        <v>0</v>
      </c>
      <c r="Q81" s="152"/>
      <c r="R81" s="152"/>
      <c r="S81" s="152">
        <f t="shared" si="13"/>
        <v>0</v>
      </c>
      <c r="T81" s="152"/>
      <c r="U81" s="152">
        <f t="shared" si="8"/>
        <v>50</v>
      </c>
      <c r="V81" s="152"/>
      <c r="W81" s="152"/>
      <c r="X81" s="152">
        <f t="shared" si="14"/>
        <v>50</v>
      </c>
      <c r="Y81" s="152"/>
    </row>
    <row r="82" spans="2:25" ht="12.75">
      <c r="B82" s="69" t="s">
        <v>511</v>
      </c>
      <c r="C82" s="187" t="s">
        <v>556</v>
      </c>
      <c r="D82" s="170" t="s">
        <v>548</v>
      </c>
      <c r="E82" s="187"/>
      <c r="F82" s="183">
        <f aca="true" t="shared" si="15" ref="F82:F145">H82+I82+J82+G82</f>
        <v>50</v>
      </c>
      <c r="G82" s="183"/>
      <c r="H82" s="152"/>
      <c r="I82" s="152">
        <f>I83</f>
        <v>50</v>
      </c>
      <c r="J82" s="152"/>
      <c r="K82" s="152">
        <f aca="true" t="shared" si="16" ref="K82:K113">M82+N82+O82+L82</f>
        <v>0</v>
      </c>
      <c r="L82" s="152"/>
      <c r="M82" s="152"/>
      <c r="N82" s="152">
        <f>N83</f>
        <v>0</v>
      </c>
      <c r="O82" s="152"/>
      <c r="P82" s="152">
        <f aca="true" t="shared" si="17" ref="P82:P145">K82/F82*100</f>
        <v>0</v>
      </c>
      <c r="Q82" s="152"/>
      <c r="R82" s="152"/>
      <c r="S82" s="152">
        <f t="shared" si="13"/>
        <v>0</v>
      </c>
      <c r="T82" s="152"/>
      <c r="U82" s="152">
        <f aca="true" t="shared" si="18" ref="U82:U145">F82-K82</f>
        <v>50</v>
      </c>
      <c r="V82" s="152"/>
      <c r="W82" s="152"/>
      <c r="X82" s="152">
        <f t="shared" si="14"/>
        <v>50</v>
      </c>
      <c r="Y82" s="152"/>
    </row>
    <row r="83" spans="2:25" ht="12.75">
      <c r="B83" s="185" t="s">
        <v>28</v>
      </c>
      <c r="C83" s="187" t="s">
        <v>556</v>
      </c>
      <c r="D83" s="170" t="s">
        <v>548</v>
      </c>
      <c r="E83" s="187">
        <v>1004</v>
      </c>
      <c r="F83" s="183">
        <f t="shared" si="15"/>
        <v>50</v>
      </c>
      <c r="G83" s="183"/>
      <c r="H83" s="152"/>
      <c r="I83" s="152">
        <v>50</v>
      </c>
      <c r="J83" s="152"/>
      <c r="K83" s="152">
        <f t="shared" si="16"/>
        <v>0</v>
      </c>
      <c r="L83" s="152"/>
      <c r="M83" s="152"/>
      <c r="N83" s="152">
        <v>0</v>
      </c>
      <c r="O83" s="152"/>
      <c r="P83" s="152">
        <f t="shared" si="17"/>
        <v>0</v>
      </c>
      <c r="Q83" s="152"/>
      <c r="R83" s="152"/>
      <c r="S83" s="152">
        <f t="shared" si="13"/>
        <v>0</v>
      </c>
      <c r="T83" s="152"/>
      <c r="U83" s="152">
        <f t="shared" si="18"/>
        <v>50</v>
      </c>
      <c r="V83" s="152"/>
      <c r="W83" s="152"/>
      <c r="X83" s="152">
        <f t="shared" si="14"/>
        <v>50</v>
      </c>
      <c r="Y83" s="152"/>
    </row>
    <row r="84" spans="2:25" ht="38.25">
      <c r="B84" s="181" t="s">
        <v>453</v>
      </c>
      <c r="C84" s="170" t="s">
        <v>452</v>
      </c>
      <c r="D84" s="170"/>
      <c r="E84" s="187"/>
      <c r="F84" s="183">
        <f t="shared" si="15"/>
        <v>2400</v>
      </c>
      <c r="G84" s="183"/>
      <c r="H84" s="152"/>
      <c r="I84" s="152">
        <f>I85</f>
        <v>2400</v>
      </c>
      <c r="J84" s="152"/>
      <c r="K84" s="152">
        <f t="shared" si="16"/>
        <v>2400</v>
      </c>
      <c r="L84" s="152"/>
      <c r="M84" s="152"/>
      <c r="N84" s="152">
        <f>N85</f>
        <v>2400</v>
      </c>
      <c r="O84" s="152"/>
      <c r="P84" s="152">
        <f t="shared" si="17"/>
        <v>100</v>
      </c>
      <c r="Q84" s="152"/>
      <c r="R84" s="152"/>
      <c r="S84" s="152">
        <f t="shared" si="13"/>
        <v>100</v>
      </c>
      <c r="T84" s="152"/>
      <c r="U84" s="152">
        <f t="shared" si="18"/>
        <v>0</v>
      </c>
      <c r="V84" s="152"/>
      <c r="W84" s="152"/>
      <c r="X84" s="152">
        <f t="shared" si="14"/>
        <v>0</v>
      </c>
      <c r="Y84" s="152"/>
    </row>
    <row r="85" spans="2:25" ht="25.5">
      <c r="B85" s="69" t="s">
        <v>473</v>
      </c>
      <c r="C85" s="170" t="s">
        <v>452</v>
      </c>
      <c r="D85" s="170" t="s">
        <v>474</v>
      </c>
      <c r="E85" s="187"/>
      <c r="F85" s="183">
        <f t="shared" si="15"/>
        <v>2400</v>
      </c>
      <c r="G85" s="183"/>
      <c r="H85" s="152"/>
      <c r="I85" s="152">
        <f>I87+I88+I86</f>
        <v>2400</v>
      </c>
      <c r="J85" s="152"/>
      <c r="K85" s="152">
        <f t="shared" si="16"/>
        <v>2400</v>
      </c>
      <c r="L85" s="152"/>
      <c r="M85" s="152"/>
      <c r="N85" s="152">
        <f>N87+N88+N86</f>
        <v>2400</v>
      </c>
      <c r="O85" s="152"/>
      <c r="P85" s="152">
        <f t="shared" si="17"/>
        <v>100</v>
      </c>
      <c r="Q85" s="152"/>
      <c r="R85" s="152"/>
      <c r="S85" s="152">
        <f t="shared" si="13"/>
        <v>100</v>
      </c>
      <c r="T85" s="152"/>
      <c r="U85" s="152">
        <f t="shared" si="18"/>
        <v>0</v>
      </c>
      <c r="V85" s="152"/>
      <c r="W85" s="152"/>
      <c r="X85" s="152">
        <f t="shared" si="14"/>
        <v>0</v>
      </c>
      <c r="Y85" s="152"/>
    </row>
    <row r="86" spans="2:25" ht="12.75">
      <c r="B86" s="69" t="s">
        <v>455</v>
      </c>
      <c r="C86" s="170" t="s">
        <v>452</v>
      </c>
      <c r="D86" s="170" t="s">
        <v>474</v>
      </c>
      <c r="E86" s="170" t="s">
        <v>454</v>
      </c>
      <c r="F86" s="183">
        <f t="shared" si="15"/>
        <v>196.6</v>
      </c>
      <c r="G86" s="183"/>
      <c r="H86" s="152"/>
      <c r="I86" s="152">
        <v>196.6</v>
      </c>
      <c r="J86" s="152"/>
      <c r="K86" s="152">
        <f t="shared" si="16"/>
        <v>196.6</v>
      </c>
      <c r="L86" s="152"/>
      <c r="M86" s="152"/>
      <c r="N86" s="152">
        <v>196.6</v>
      </c>
      <c r="O86" s="152"/>
      <c r="P86" s="152">
        <f t="shared" si="17"/>
        <v>100</v>
      </c>
      <c r="Q86" s="152"/>
      <c r="R86" s="152"/>
      <c r="S86" s="152">
        <f t="shared" si="13"/>
        <v>100</v>
      </c>
      <c r="T86" s="152"/>
      <c r="U86" s="152">
        <f t="shared" si="18"/>
        <v>0</v>
      </c>
      <c r="V86" s="152"/>
      <c r="W86" s="152"/>
      <c r="X86" s="152">
        <f t="shared" si="14"/>
        <v>0</v>
      </c>
      <c r="Y86" s="152"/>
    </row>
    <row r="87" spans="2:25" ht="12.75">
      <c r="B87" s="69" t="s">
        <v>207</v>
      </c>
      <c r="C87" s="170" t="s">
        <v>452</v>
      </c>
      <c r="D87" s="170" t="s">
        <v>474</v>
      </c>
      <c r="E87" s="170" t="s">
        <v>396</v>
      </c>
      <c r="F87" s="183">
        <f t="shared" si="15"/>
        <v>447.1</v>
      </c>
      <c r="G87" s="183"/>
      <c r="H87" s="152"/>
      <c r="I87" s="152">
        <v>447.1</v>
      </c>
      <c r="J87" s="152"/>
      <c r="K87" s="152">
        <f t="shared" si="16"/>
        <v>447.1</v>
      </c>
      <c r="L87" s="152"/>
      <c r="M87" s="152"/>
      <c r="N87" s="152">
        <v>447.1</v>
      </c>
      <c r="O87" s="152"/>
      <c r="P87" s="152">
        <f t="shared" si="17"/>
        <v>100</v>
      </c>
      <c r="Q87" s="152"/>
      <c r="R87" s="152"/>
      <c r="S87" s="152">
        <f t="shared" si="13"/>
        <v>100</v>
      </c>
      <c r="T87" s="152"/>
      <c r="U87" s="152">
        <f t="shared" si="18"/>
        <v>0</v>
      </c>
      <c r="V87" s="152"/>
      <c r="W87" s="152"/>
      <c r="X87" s="152">
        <f t="shared" si="14"/>
        <v>0</v>
      </c>
      <c r="Y87" s="152"/>
    </row>
    <row r="88" spans="2:25" ht="12.75">
      <c r="B88" s="69" t="s">
        <v>210</v>
      </c>
      <c r="C88" s="170" t="s">
        <v>452</v>
      </c>
      <c r="D88" s="170" t="s">
        <v>474</v>
      </c>
      <c r="E88" s="170" t="s">
        <v>400</v>
      </c>
      <c r="F88" s="183">
        <f t="shared" si="15"/>
        <v>1756.3</v>
      </c>
      <c r="G88" s="183"/>
      <c r="H88" s="152"/>
      <c r="I88" s="152">
        <v>1756.3</v>
      </c>
      <c r="J88" s="152"/>
      <c r="K88" s="152">
        <f t="shared" si="16"/>
        <v>1756.3</v>
      </c>
      <c r="L88" s="152"/>
      <c r="M88" s="152"/>
      <c r="N88" s="152">
        <v>1756.3</v>
      </c>
      <c r="O88" s="152"/>
      <c r="P88" s="152">
        <f t="shared" si="17"/>
        <v>100</v>
      </c>
      <c r="Q88" s="152"/>
      <c r="R88" s="152"/>
      <c r="S88" s="152">
        <f t="shared" si="13"/>
        <v>100</v>
      </c>
      <c r="T88" s="152"/>
      <c r="U88" s="152">
        <f t="shared" si="18"/>
        <v>0</v>
      </c>
      <c r="V88" s="152"/>
      <c r="W88" s="152"/>
      <c r="X88" s="152">
        <f t="shared" si="14"/>
        <v>0</v>
      </c>
      <c r="Y88" s="152"/>
    </row>
    <row r="89" spans="2:25" ht="51">
      <c r="B89" s="69" t="s">
        <v>14</v>
      </c>
      <c r="C89" s="184" t="s">
        <v>617</v>
      </c>
      <c r="D89" s="170"/>
      <c r="E89" s="170"/>
      <c r="F89" s="183">
        <f t="shared" si="15"/>
        <v>640</v>
      </c>
      <c r="G89" s="183"/>
      <c r="H89" s="152"/>
      <c r="I89" s="152">
        <f>I90</f>
        <v>640</v>
      </c>
      <c r="J89" s="152"/>
      <c r="K89" s="152">
        <f t="shared" si="16"/>
        <v>360.1</v>
      </c>
      <c r="L89" s="152"/>
      <c r="M89" s="152"/>
      <c r="N89" s="152">
        <f>N90</f>
        <v>360.1</v>
      </c>
      <c r="O89" s="152"/>
      <c r="P89" s="152">
        <f t="shared" si="17"/>
        <v>56.26562500000001</v>
      </c>
      <c r="Q89" s="152"/>
      <c r="R89" s="152"/>
      <c r="S89" s="152">
        <f t="shared" si="13"/>
        <v>56.26562500000001</v>
      </c>
      <c r="T89" s="152"/>
      <c r="U89" s="152">
        <f t="shared" si="18"/>
        <v>279.9</v>
      </c>
      <c r="V89" s="152"/>
      <c r="W89" s="152"/>
      <c r="X89" s="152">
        <f t="shared" si="14"/>
        <v>279.9</v>
      </c>
      <c r="Y89" s="152"/>
    </row>
    <row r="90" spans="2:25" ht="25.5">
      <c r="B90" s="69" t="s">
        <v>473</v>
      </c>
      <c r="C90" s="184" t="s">
        <v>617</v>
      </c>
      <c r="D90" s="170" t="s">
        <v>474</v>
      </c>
      <c r="E90" s="170"/>
      <c r="F90" s="183">
        <f t="shared" si="15"/>
        <v>640</v>
      </c>
      <c r="G90" s="183"/>
      <c r="H90" s="152"/>
      <c r="I90" s="152">
        <f>I91</f>
        <v>640</v>
      </c>
      <c r="J90" s="152"/>
      <c r="K90" s="152">
        <f t="shared" si="16"/>
        <v>360.1</v>
      </c>
      <c r="L90" s="152"/>
      <c r="M90" s="152"/>
      <c r="N90" s="152">
        <f>N91</f>
        <v>360.1</v>
      </c>
      <c r="O90" s="152"/>
      <c r="P90" s="152">
        <f t="shared" si="17"/>
        <v>56.26562500000001</v>
      </c>
      <c r="Q90" s="152"/>
      <c r="R90" s="152"/>
      <c r="S90" s="152">
        <f t="shared" si="13"/>
        <v>56.26562500000001</v>
      </c>
      <c r="T90" s="152"/>
      <c r="U90" s="152">
        <f t="shared" si="18"/>
        <v>279.9</v>
      </c>
      <c r="V90" s="152"/>
      <c r="W90" s="152"/>
      <c r="X90" s="152">
        <f t="shared" si="14"/>
        <v>279.9</v>
      </c>
      <c r="Y90" s="152"/>
    </row>
    <row r="91" spans="2:25" ht="12.75">
      <c r="B91" s="69" t="s">
        <v>207</v>
      </c>
      <c r="C91" s="184" t="s">
        <v>617</v>
      </c>
      <c r="D91" s="170" t="s">
        <v>474</v>
      </c>
      <c r="E91" s="170" t="s">
        <v>396</v>
      </c>
      <c r="F91" s="183">
        <f t="shared" si="15"/>
        <v>640</v>
      </c>
      <c r="G91" s="183"/>
      <c r="H91" s="152"/>
      <c r="I91" s="152">
        <v>640</v>
      </c>
      <c r="J91" s="152"/>
      <c r="K91" s="152">
        <f t="shared" si="16"/>
        <v>360.1</v>
      </c>
      <c r="L91" s="152"/>
      <c r="M91" s="152"/>
      <c r="N91" s="152">
        <v>360.1</v>
      </c>
      <c r="O91" s="152"/>
      <c r="P91" s="152">
        <f t="shared" si="17"/>
        <v>56.26562500000001</v>
      </c>
      <c r="Q91" s="152"/>
      <c r="R91" s="152"/>
      <c r="S91" s="152">
        <f t="shared" si="13"/>
        <v>56.26562500000001</v>
      </c>
      <c r="T91" s="152"/>
      <c r="U91" s="152">
        <f t="shared" si="18"/>
        <v>279.9</v>
      </c>
      <c r="V91" s="152"/>
      <c r="W91" s="152"/>
      <c r="X91" s="152">
        <f t="shared" si="14"/>
        <v>279.9</v>
      </c>
      <c r="Y91" s="152"/>
    </row>
    <row r="92" spans="2:25" ht="38.25">
      <c r="B92" s="235" t="s">
        <v>260</v>
      </c>
      <c r="C92" s="236" t="s">
        <v>261</v>
      </c>
      <c r="D92" s="170"/>
      <c r="E92" s="170"/>
      <c r="F92" s="183">
        <f t="shared" si="15"/>
        <v>5252.2</v>
      </c>
      <c r="G92" s="183"/>
      <c r="H92" s="152"/>
      <c r="I92" s="152">
        <f>I93</f>
        <v>5252.2</v>
      </c>
      <c r="J92" s="152"/>
      <c r="K92" s="152">
        <f t="shared" si="16"/>
        <v>3410</v>
      </c>
      <c r="L92" s="152"/>
      <c r="M92" s="152"/>
      <c r="N92" s="152">
        <f>N93</f>
        <v>3410</v>
      </c>
      <c r="O92" s="152"/>
      <c r="P92" s="152">
        <f t="shared" si="17"/>
        <v>64.92517421271087</v>
      </c>
      <c r="Q92" s="152"/>
      <c r="R92" s="152"/>
      <c r="S92" s="152">
        <f t="shared" si="13"/>
        <v>64.92517421271087</v>
      </c>
      <c r="T92" s="152"/>
      <c r="U92" s="152">
        <f t="shared" si="18"/>
        <v>1842.1999999999998</v>
      </c>
      <c r="V92" s="152"/>
      <c r="W92" s="152"/>
      <c r="X92" s="152">
        <f t="shared" si="14"/>
        <v>1842.1999999999998</v>
      </c>
      <c r="Y92" s="152"/>
    </row>
    <row r="93" spans="2:25" ht="25.5">
      <c r="B93" s="181" t="s">
        <v>495</v>
      </c>
      <c r="C93" s="236" t="s">
        <v>261</v>
      </c>
      <c r="D93" s="170" t="s">
        <v>493</v>
      </c>
      <c r="E93" s="170"/>
      <c r="F93" s="183">
        <f t="shared" si="15"/>
        <v>5252.2</v>
      </c>
      <c r="G93" s="183"/>
      <c r="H93" s="152"/>
      <c r="I93" s="152">
        <f>I94</f>
        <v>5252.2</v>
      </c>
      <c r="J93" s="152"/>
      <c r="K93" s="152">
        <f t="shared" si="16"/>
        <v>3410</v>
      </c>
      <c r="L93" s="152"/>
      <c r="M93" s="152"/>
      <c r="N93" s="152">
        <f>N94</f>
        <v>3410</v>
      </c>
      <c r="O93" s="152"/>
      <c r="P93" s="152">
        <f t="shared" si="17"/>
        <v>64.92517421271087</v>
      </c>
      <c r="Q93" s="152"/>
      <c r="R93" s="152"/>
      <c r="S93" s="152">
        <f t="shared" si="13"/>
        <v>64.92517421271087</v>
      </c>
      <c r="T93" s="152"/>
      <c r="U93" s="152">
        <f t="shared" si="18"/>
        <v>1842.1999999999998</v>
      </c>
      <c r="V93" s="152"/>
      <c r="W93" s="152"/>
      <c r="X93" s="152">
        <f t="shared" si="14"/>
        <v>1842.1999999999998</v>
      </c>
      <c r="Y93" s="152"/>
    </row>
    <row r="94" spans="2:25" ht="12.75">
      <c r="B94" s="69" t="s">
        <v>28</v>
      </c>
      <c r="C94" s="236" t="s">
        <v>261</v>
      </c>
      <c r="D94" s="170" t="s">
        <v>493</v>
      </c>
      <c r="E94" s="170" t="s">
        <v>404</v>
      </c>
      <c r="F94" s="183">
        <f t="shared" si="15"/>
        <v>5252.2</v>
      </c>
      <c r="G94" s="183"/>
      <c r="H94" s="152"/>
      <c r="I94" s="152">
        <v>5252.2</v>
      </c>
      <c r="J94" s="152"/>
      <c r="K94" s="152">
        <f t="shared" si="16"/>
        <v>3410</v>
      </c>
      <c r="L94" s="152"/>
      <c r="M94" s="152"/>
      <c r="N94" s="152">
        <v>3410</v>
      </c>
      <c r="O94" s="152"/>
      <c r="P94" s="152">
        <f t="shared" si="17"/>
        <v>64.92517421271087</v>
      </c>
      <c r="Q94" s="152"/>
      <c r="R94" s="152"/>
      <c r="S94" s="152">
        <f t="shared" si="13"/>
        <v>64.92517421271087</v>
      </c>
      <c r="T94" s="152"/>
      <c r="U94" s="152">
        <f t="shared" si="18"/>
        <v>1842.1999999999998</v>
      </c>
      <c r="V94" s="152"/>
      <c r="W94" s="152"/>
      <c r="X94" s="152">
        <f t="shared" si="14"/>
        <v>1842.1999999999998</v>
      </c>
      <c r="Y94" s="152"/>
    </row>
    <row r="95" spans="2:25" ht="63.75">
      <c r="B95" s="181" t="s">
        <v>11</v>
      </c>
      <c r="C95" s="184" t="s">
        <v>289</v>
      </c>
      <c r="D95" s="170"/>
      <c r="E95" s="170"/>
      <c r="F95" s="183">
        <f t="shared" si="15"/>
        <v>3018.8</v>
      </c>
      <c r="G95" s="183"/>
      <c r="H95" s="152"/>
      <c r="I95" s="152">
        <f>I96</f>
        <v>3018.8</v>
      </c>
      <c r="J95" s="152"/>
      <c r="K95" s="152">
        <f t="shared" si="16"/>
        <v>3018.8</v>
      </c>
      <c r="L95" s="152"/>
      <c r="M95" s="152"/>
      <c r="N95" s="152">
        <f>N96</f>
        <v>3018.8</v>
      </c>
      <c r="O95" s="152"/>
      <c r="P95" s="152">
        <f t="shared" si="17"/>
        <v>100</v>
      </c>
      <c r="Q95" s="152"/>
      <c r="R95" s="152"/>
      <c r="S95" s="152">
        <f t="shared" si="13"/>
        <v>100</v>
      </c>
      <c r="T95" s="152"/>
      <c r="U95" s="152">
        <f t="shared" si="18"/>
        <v>0</v>
      </c>
      <c r="V95" s="152"/>
      <c r="W95" s="152"/>
      <c r="X95" s="152">
        <f t="shared" si="14"/>
        <v>0</v>
      </c>
      <c r="Y95" s="152"/>
    </row>
    <row r="96" spans="2:25" ht="12.75">
      <c r="B96" s="181" t="s">
        <v>511</v>
      </c>
      <c r="C96" s="184" t="s">
        <v>289</v>
      </c>
      <c r="D96" s="170" t="s">
        <v>548</v>
      </c>
      <c r="E96" s="170"/>
      <c r="F96" s="183">
        <f t="shared" si="15"/>
        <v>3018.8</v>
      </c>
      <c r="G96" s="183"/>
      <c r="H96" s="152"/>
      <c r="I96" s="152">
        <f>I97</f>
        <v>3018.8</v>
      </c>
      <c r="J96" s="152"/>
      <c r="K96" s="152">
        <f t="shared" si="16"/>
        <v>3018.8</v>
      </c>
      <c r="L96" s="152"/>
      <c r="M96" s="152"/>
      <c r="N96" s="152">
        <f>N97</f>
        <v>3018.8</v>
      </c>
      <c r="O96" s="152"/>
      <c r="P96" s="152">
        <f t="shared" si="17"/>
        <v>100</v>
      </c>
      <c r="Q96" s="152"/>
      <c r="R96" s="152"/>
      <c r="S96" s="152">
        <f t="shared" si="13"/>
        <v>100</v>
      </c>
      <c r="T96" s="152"/>
      <c r="U96" s="152">
        <f t="shared" si="18"/>
        <v>0</v>
      </c>
      <c r="V96" s="152"/>
      <c r="W96" s="152"/>
      <c r="X96" s="152">
        <f t="shared" si="14"/>
        <v>0</v>
      </c>
      <c r="Y96" s="152"/>
    </row>
    <row r="97" spans="2:25" ht="12.75">
      <c r="B97" s="69" t="s">
        <v>357</v>
      </c>
      <c r="C97" s="184" t="s">
        <v>289</v>
      </c>
      <c r="D97" s="170" t="s">
        <v>548</v>
      </c>
      <c r="E97" s="170" t="s">
        <v>403</v>
      </c>
      <c r="F97" s="183">
        <f t="shared" si="15"/>
        <v>3018.8</v>
      </c>
      <c r="G97" s="183"/>
      <c r="H97" s="152"/>
      <c r="I97" s="152">
        <v>3018.8</v>
      </c>
      <c r="J97" s="152"/>
      <c r="K97" s="152">
        <f t="shared" si="16"/>
        <v>3018.8</v>
      </c>
      <c r="L97" s="152"/>
      <c r="M97" s="152"/>
      <c r="N97" s="152">
        <v>3018.8</v>
      </c>
      <c r="O97" s="152"/>
      <c r="P97" s="152">
        <f t="shared" si="17"/>
        <v>100</v>
      </c>
      <c r="Q97" s="152"/>
      <c r="R97" s="152"/>
      <c r="S97" s="152">
        <f t="shared" si="13"/>
        <v>100</v>
      </c>
      <c r="T97" s="152"/>
      <c r="U97" s="152">
        <f t="shared" si="18"/>
        <v>0</v>
      </c>
      <c r="V97" s="152"/>
      <c r="W97" s="152"/>
      <c r="X97" s="152">
        <f t="shared" si="14"/>
        <v>0</v>
      </c>
      <c r="Y97" s="152"/>
    </row>
    <row r="98" spans="2:25" ht="25.5">
      <c r="B98" s="69" t="s">
        <v>467</v>
      </c>
      <c r="C98" s="170" t="s">
        <v>468</v>
      </c>
      <c r="D98" s="170"/>
      <c r="E98" s="170"/>
      <c r="F98" s="183">
        <f t="shared" si="15"/>
        <v>5</v>
      </c>
      <c r="G98" s="183"/>
      <c r="H98" s="152">
        <f>H99</f>
        <v>5</v>
      </c>
      <c r="I98" s="152"/>
      <c r="J98" s="152"/>
      <c r="K98" s="152">
        <f t="shared" si="16"/>
        <v>5</v>
      </c>
      <c r="L98" s="152"/>
      <c r="M98" s="152">
        <f>M99</f>
        <v>5</v>
      </c>
      <c r="N98" s="152"/>
      <c r="O98" s="152"/>
      <c r="P98" s="152">
        <f t="shared" si="17"/>
        <v>100</v>
      </c>
      <c r="Q98" s="152"/>
      <c r="R98" s="152">
        <f aca="true" t="shared" si="19" ref="R98:R129">M98/H98*100</f>
        <v>100</v>
      </c>
      <c r="S98" s="152"/>
      <c r="T98" s="152"/>
      <c r="U98" s="152">
        <f t="shared" si="18"/>
        <v>0</v>
      </c>
      <c r="V98" s="152"/>
      <c r="W98" s="152">
        <f aca="true" t="shared" si="20" ref="W98:W129">H98-M98</f>
        <v>0</v>
      </c>
      <c r="X98" s="152"/>
      <c r="Y98" s="152"/>
    </row>
    <row r="99" spans="2:25" ht="12.75">
      <c r="B99" s="181" t="s">
        <v>432</v>
      </c>
      <c r="C99" s="170" t="s">
        <v>468</v>
      </c>
      <c r="D99" s="170" t="s">
        <v>433</v>
      </c>
      <c r="E99" s="170"/>
      <c r="F99" s="183">
        <f t="shared" si="15"/>
        <v>5</v>
      </c>
      <c r="G99" s="183"/>
      <c r="H99" s="152">
        <f>H100</f>
        <v>5</v>
      </c>
      <c r="I99" s="152"/>
      <c r="J99" s="152"/>
      <c r="K99" s="152">
        <f t="shared" si="16"/>
        <v>5</v>
      </c>
      <c r="L99" s="152"/>
      <c r="M99" s="152">
        <f>M100</f>
        <v>5</v>
      </c>
      <c r="N99" s="152"/>
      <c r="O99" s="152"/>
      <c r="P99" s="152">
        <f t="shared" si="17"/>
        <v>100</v>
      </c>
      <c r="Q99" s="152"/>
      <c r="R99" s="152">
        <f t="shared" si="19"/>
        <v>100</v>
      </c>
      <c r="S99" s="152"/>
      <c r="T99" s="152"/>
      <c r="U99" s="152">
        <f t="shared" si="18"/>
        <v>0</v>
      </c>
      <c r="V99" s="152"/>
      <c r="W99" s="152">
        <f t="shared" si="20"/>
        <v>0</v>
      </c>
      <c r="X99" s="152"/>
      <c r="Y99" s="152"/>
    </row>
    <row r="100" spans="2:25" ht="12.75">
      <c r="B100" s="69" t="s">
        <v>360</v>
      </c>
      <c r="C100" s="170" t="s">
        <v>468</v>
      </c>
      <c r="D100" s="170" t="s">
        <v>433</v>
      </c>
      <c r="E100" s="170" t="s">
        <v>389</v>
      </c>
      <c r="F100" s="183">
        <f t="shared" si="15"/>
        <v>5</v>
      </c>
      <c r="G100" s="183"/>
      <c r="H100" s="152">
        <v>5</v>
      </c>
      <c r="I100" s="152"/>
      <c r="J100" s="152"/>
      <c r="K100" s="152">
        <f t="shared" si="16"/>
        <v>5</v>
      </c>
      <c r="L100" s="152"/>
      <c r="M100" s="152">
        <v>5</v>
      </c>
      <c r="N100" s="152"/>
      <c r="O100" s="152"/>
      <c r="P100" s="152">
        <f t="shared" si="17"/>
        <v>100</v>
      </c>
      <c r="Q100" s="152"/>
      <c r="R100" s="152">
        <f t="shared" si="19"/>
        <v>100</v>
      </c>
      <c r="S100" s="152"/>
      <c r="T100" s="152"/>
      <c r="U100" s="152">
        <f t="shared" si="18"/>
        <v>0</v>
      </c>
      <c r="V100" s="152"/>
      <c r="W100" s="152">
        <f t="shared" si="20"/>
        <v>0</v>
      </c>
      <c r="X100" s="152"/>
      <c r="Y100" s="152"/>
    </row>
    <row r="101" spans="2:25" ht="25.5">
      <c r="B101" s="69" t="s">
        <v>469</v>
      </c>
      <c r="C101" s="170" t="s">
        <v>470</v>
      </c>
      <c r="D101" s="170"/>
      <c r="E101" s="170"/>
      <c r="F101" s="183">
        <f t="shared" si="15"/>
        <v>6.5</v>
      </c>
      <c r="G101" s="183"/>
      <c r="H101" s="152">
        <f>H102</f>
        <v>6.5</v>
      </c>
      <c r="I101" s="152"/>
      <c r="J101" s="152"/>
      <c r="K101" s="152">
        <f t="shared" si="16"/>
        <v>6.5</v>
      </c>
      <c r="L101" s="152"/>
      <c r="M101" s="152">
        <f>M102</f>
        <v>6.5</v>
      </c>
      <c r="N101" s="152"/>
      <c r="O101" s="152"/>
      <c r="P101" s="152">
        <f t="shared" si="17"/>
        <v>100</v>
      </c>
      <c r="Q101" s="152"/>
      <c r="R101" s="152">
        <f t="shared" si="19"/>
        <v>100</v>
      </c>
      <c r="S101" s="152"/>
      <c r="T101" s="152"/>
      <c r="U101" s="152">
        <f t="shared" si="18"/>
        <v>0</v>
      </c>
      <c r="V101" s="152"/>
      <c r="W101" s="152">
        <f t="shared" si="20"/>
        <v>0</v>
      </c>
      <c r="X101" s="152"/>
      <c r="Y101" s="152"/>
    </row>
    <row r="102" spans="2:25" ht="12.75">
      <c r="B102" s="181" t="s">
        <v>432</v>
      </c>
      <c r="C102" s="170" t="s">
        <v>470</v>
      </c>
      <c r="D102" s="170" t="s">
        <v>433</v>
      </c>
      <c r="E102" s="170"/>
      <c r="F102" s="183">
        <f t="shared" si="15"/>
        <v>6.5</v>
      </c>
      <c r="G102" s="183"/>
      <c r="H102" s="152">
        <f>H103</f>
        <v>6.5</v>
      </c>
      <c r="I102" s="152"/>
      <c r="J102" s="152"/>
      <c r="K102" s="152">
        <f t="shared" si="16"/>
        <v>6.5</v>
      </c>
      <c r="L102" s="152"/>
      <c r="M102" s="152">
        <f>M103</f>
        <v>6.5</v>
      </c>
      <c r="N102" s="152"/>
      <c r="O102" s="152"/>
      <c r="P102" s="152">
        <f t="shared" si="17"/>
        <v>100</v>
      </c>
      <c r="Q102" s="152"/>
      <c r="R102" s="152">
        <f t="shared" si="19"/>
        <v>100</v>
      </c>
      <c r="S102" s="152"/>
      <c r="T102" s="152"/>
      <c r="U102" s="152">
        <f t="shared" si="18"/>
        <v>0</v>
      </c>
      <c r="V102" s="152"/>
      <c r="W102" s="152">
        <f t="shared" si="20"/>
        <v>0</v>
      </c>
      <c r="X102" s="152"/>
      <c r="Y102" s="152"/>
    </row>
    <row r="103" spans="2:25" ht="25.5">
      <c r="B103" s="69" t="s">
        <v>23</v>
      </c>
      <c r="C103" s="170" t="s">
        <v>470</v>
      </c>
      <c r="D103" s="170" t="s">
        <v>433</v>
      </c>
      <c r="E103" s="170" t="s">
        <v>391</v>
      </c>
      <c r="F103" s="183">
        <f t="shared" si="15"/>
        <v>6.5</v>
      </c>
      <c r="G103" s="183"/>
      <c r="H103" s="152">
        <v>6.5</v>
      </c>
      <c r="I103" s="152"/>
      <c r="J103" s="152"/>
      <c r="K103" s="152">
        <f t="shared" si="16"/>
        <v>6.5</v>
      </c>
      <c r="L103" s="152"/>
      <c r="M103" s="152">
        <v>6.5</v>
      </c>
      <c r="N103" s="152"/>
      <c r="O103" s="152"/>
      <c r="P103" s="152">
        <f t="shared" si="17"/>
        <v>100</v>
      </c>
      <c r="Q103" s="152"/>
      <c r="R103" s="152">
        <f t="shared" si="19"/>
        <v>100</v>
      </c>
      <c r="S103" s="152"/>
      <c r="T103" s="152"/>
      <c r="U103" s="152">
        <f t="shared" si="18"/>
        <v>0</v>
      </c>
      <c r="V103" s="152"/>
      <c r="W103" s="152">
        <f t="shared" si="20"/>
        <v>0</v>
      </c>
      <c r="X103" s="152"/>
      <c r="Y103" s="152"/>
    </row>
    <row r="104" spans="2:25" ht="12.75">
      <c r="B104" s="181" t="s">
        <v>475</v>
      </c>
      <c r="C104" s="187" t="s">
        <v>476</v>
      </c>
      <c r="D104" s="170"/>
      <c r="E104" s="170"/>
      <c r="F104" s="183">
        <f t="shared" si="15"/>
        <v>400</v>
      </c>
      <c r="G104" s="183"/>
      <c r="H104" s="152">
        <f>H105</f>
        <v>400</v>
      </c>
      <c r="I104" s="152"/>
      <c r="J104" s="152"/>
      <c r="K104" s="152">
        <f t="shared" si="16"/>
        <v>345.6</v>
      </c>
      <c r="L104" s="152"/>
      <c r="M104" s="152">
        <f>M105</f>
        <v>345.6</v>
      </c>
      <c r="N104" s="152"/>
      <c r="O104" s="152"/>
      <c r="P104" s="152">
        <f t="shared" si="17"/>
        <v>86.4</v>
      </c>
      <c r="Q104" s="152"/>
      <c r="R104" s="152">
        <f t="shared" si="19"/>
        <v>86.4</v>
      </c>
      <c r="S104" s="152"/>
      <c r="T104" s="152"/>
      <c r="U104" s="152">
        <f t="shared" si="18"/>
        <v>54.39999999999998</v>
      </c>
      <c r="V104" s="152"/>
      <c r="W104" s="152">
        <f t="shared" si="20"/>
        <v>54.39999999999998</v>
      </c>
      <c r="X104" s="152"/>
      <c r="Y104" s="152"/>
    </row>
    <row r="105" spans="2:25" ht="12.75">
      <c r="B105" s="160" t="s">
        <v>437</v>
      </c>
      <c r="C105" s="187" t="s">
        <v>476</v>
      </c>
      <c r="D105" s="170" t="s">
        <v>72</v>
      </c>
      <c r="E105" s="170"/>
      <c r="F105" s="183">
        <f t="shared" si="15"/>
        <v>400</v>
      </c>
      <c r="G105" s="183"/>
      <c r="H105" s="152">
        <f>H106</f>
        <v>400</v>
      </c>
      <c r="I105" s="152"/>
      <c r="J105" s="152"/>
      <c r="K105" s="152">
        <f t="shared" si="16"/>
        <v>345.6</v>
      </c>
      <c r="L105" s="152"/>
      <c r="M105" s="152">
        <f>M106</f>
        <v>345.6</v>
      </c>
      <c r="N105" s="152"/>
      <c r="O105" s="152"/>
      <c r="P105" s="152">
        <f t="shared" si="17"/>
        <v>86.4</v>
      </c>
      <c r="Q105" s="152"/>
      <c r="R105" s="152">
        <f t="shared" si="19"/>
        <v>86.4</v>
      </c>
      <c r="S105" s="152"/>
      <c r="T105" s="152"/>
      <c r="U105" s="152">
        <f t="shared" si="18"/>
        <v>54.39999999999998</v>
      </c>
      <c r="V105" s="152"/>
      <c r="W105" s="152">
        <f t="shared" si="20"/>
        <v>54.39999999999998</v>
      </c>
      <c r="X105" s="152"/>
      <c r="Y105" s="152"/>
    </row>
    <row r="106" spans="2:25" ht="12.75">
      <c r="B106" s="69" t="s">
        <v>381</v>
      </c>
      <c r="C106" s="187" t="s">
        <v>476</v>
      </c>
      <c r="D106" s="170" t="s">
        <v>72</v>
      </c>
      <c r="E106" s="170" t="s">
        <v>380</v>
      </c>
      <c r="F106" s="183">
        <f t="shared" si="15"/>
        <v>400</v>
      </c>
      <c r="G106" s="183"/>
      <c r="H106" s="152">
        <v>400</v>
      </c>
      <c r="I106" s="152"/>
      <c r="J106" s="152"/>
      <c r="K106" s="152">
        <f t="shared" si="16"/>
        <v>345.6</v>
      </c>
      <c r="L106" s="152"/>
      <c r="M106" s="152">
        <v>345.6</v>
      </c>
      <c r="N106" s="152"/>
      <c r="O106" s="152"/>
      <c r="P106" s="152">
        <f t="shared" si="17"/>
        <v>86.4</v>
      </c>
      <c r="Q106" s="152"/>
      <c r="R106" s="152">
        <f t="shared" si="19"/>
        <v>86.4</v>
      </c>
      <c r="S106" s="152"/>
      <c r="T106" s="152"/>
      <c r="U106" s="152">
        <f t="shared" si="18"/>
        <v>54.39999999999998</v>
      </c>
      <c r="V106" s="152"/>
      <c r="W106" s="152">
        <f t="shared" si="20"/>
        <v>54.39999999999998</v>
      </c>
      <c r="X106" s="152"/>
      <c r="Y106" s="152"/>
    </row>
    <row r="107" spans="2:25" ht="25.5">
      <c r="B107" s="69" t="s">
        <v>477</v>
      </c>
      <c r="C107" s="187" t="s">
        <v>478</v>
      </c>
      <c r="D107" s="170"/>
      <c r="E107" s="170"/>
      <c r="F107" s="183">
        <f t="shared" si="15"/>
        <v>160</v>
      </c>
      <c r="G107" s="183"/>
      <c r="H107" s="152">
        <f>H108</f>
        <v>160</v>
      </c>
      <c r="I107" s="152"/>
      <c r="J107" s="152"/>
      <c r="K107" s="152">
        <f t="shared" si="16"/>
        <v>159.9</v>
      </c>
      <c r="L107" s="152"/>
      <c r="M107" s="152">
        <f>M108</f>
        <v>159.9</v>
      </c>
      <c r="N107" s="152"/>
      <c r="O107" s="152"/>
      <c r="P107" s="152">
        <f t="shared" si="17"/>
        <v>99.9375</v>
      </c>
      <c r="Q107" s="152"/>
      <c r="R107" s="152">
        <f t="shared" si="19"/>
        <v>99.9375</v>
      </c>
      <c r="S107" s="152"/>
      <c r="T107" s="152"/>
      <c r="U107" s="152">
        <f t="shared" si="18"/>
        <v>0.09999999999999432</v>
      </c>
      <c r="V107" s="152"/>
      <c r="W107" s="152">
        <f t="shared" si="20"/>
        <v>0.09999999999999432</v>
      </c>
      <c r="X107" s="152"/>
      <c r="Y107" s="152"/>
    </row>
    <row r="108" spans="2:25" ht="12.75">
      <c r="B108" s="181" t="s">
        <v>432</v>
      </c>
      <c r="C108" s="187" t="s">
        <v>478</v>
      </c>
      <c r="D108" s="170" t="s">
        <v>433</v>
      </c>
      <c r="E108" s="170"/>
      <c r="F108" s="183">
        <f t="shared" si="15"/>
        <v>160</v>
      </c>
      <c r="G108" s="183"/>
      <c r="H108" s="152">
        <f>H109</f>
        <v>160</v>
      </c>
      <c r="I108" s="152"/>
      <c r="J108" s="152"/>
      <c r="K108" s="152">
        <f t="shared" si="16"/>
        <v>159.9</v>
      </c>
      <c r="L108" s="152"/>
      <c r="M108" s="152">
        <f>M109</f>
        <v>159.9</v>
      </c>
      <c r="N108" s="152"/>
      <c r="O108" s="152"/>
      <c r="P108" s="152">
        <f t="shared" si="17"/>
        <v>99.9375</v>
      </c>
      <c r="Q108" s="152"/>
      <c r="R108" s="152">
        <f t="shared" si="19"/>
        <v>99.9375</v>
      </c>
      <c r="S108" s="152"/>
      <c r="T108" s="152"/>
      <c r="U108" s="152">
        <f t="shared" si="18"/>
        <v>0.09999999999999432</v>
      </c>
      <c r="V108" s="152"/>
      <c r="W108" s="152">
        <f t="shared" si="20"/>
        <v>0.09999999999999432</v>
      </c>
      <c r="X108" s="152"/>
      <c r="Y108" s="152"/>
    </row>
    <row r="109" spans="2:25" ht="12.75">
      <c r="B109" s="69" t="s">
        <v>368</v>
      </c>
      <c r="C109" s="187" t="s">
        <v>478</v>
      </c>
      <c r="D109" s="170" t="s">
        <v>433</v>
      </c>
      <c r="E109" s="170" t="s">
        <v>369</v>
      </c>
      <c r="F109" s="183">
        <f t="shared" si="15"/>
        <v>160</v>
      </c>
      <c r="G109" s="183"/>
      <c r="H109" s="152">
        <v>160</v>
      </c>
      <c r="I109" s="152"/>
      <c r="J109" s="152"/>
      <c r="K109" s="152">
        <f t="shared" si="16"/>
        <v>159.9</v>
      </c>
      <c r="L109" s="152"/>
      <c r="M109" s="152">
        <v>159.9</v>
      </c>
      <c r="N109" s="152"/>
      <c r="O109" s="152"/>
      <c r="P109" s="152">
        <f t="shared" si="17"/>
        <v>99.9375</v>
      </c>
      <c r="Q109" s="152"/>
      <c r="R109" s="152">
        <f t="shared" si="19"/>
        <v>99.9375</v>
      </c>
      <c r="S109" s="152"/>
      <c r="T109" s="152"/>
      <c r="U109" s="152">
        <f t="shared" si="18"/>
        <v>0.09999999999999432</v>
      </c>
      <c r="V109" s="152"/>
      <c r="W109" s="152">
        <f t="shared" si="20"/>
        <v>0.09999999999999432</v>
      </c>
      <c r="X109" s="152"/>
      <c r="Y109" s="152"/>
    </row>
    <row r="110" spans="2:25" ht="25.5">
      <c r="B110" s="198" t="s">
        <v>256</v>
      </c>
      <c r="C110" s="187" t="s">
        <v>257</v>
      </c>
      <c r="D110" s="170"/>
      <c r="E110" s="170"/>
      <c r="F110" s="183">
        <f t="shared" si="15"/>
        <v>247.8</v>
      </c>
      <c r="G110" s="183"/>
      <c r="H110" s="152">
        <f>H111</f>
        <v>247.8</v>
      </c>
      <c r="I110" s="152"/>
      <c r="J110" s="152"/>
      <c r="K110" s="152">
        <f t="shared" si="16"/>
        <v>128.2</v>
      </c>
      <c r="L110" s="152"/>
      <c r="M110" s="152">
        <f>M111</f>
        <v>128.2</v>
      </c>
      <c r="N110" s="152"/>
      <c r="O110" s="152"/>
      <c r="P110" s="152">
        <f t="shared" si="17"/>
        <v>51.735270379338175</v>
      </c>
      <c r="Q110" s="152"/>
      <c r="R110" s="152">
        <f t="shared" si="19"/>
        <v>51.735270379338175</v>
      </c>
      <c r="S110" s="152"/>
      <c r="T110" s="152"/>
      <c r="U110" s="152">
        <f t="shared" si="18"/>
        <v>119.60000000000002</v>
      </c>
      <c r="V110" s="152"/>
      <c r="W110" s="152">
        <f t="shared" si="20"/>
        <v>119.60000000000002</v>
      </c>
      <c r="X110" s="152"/>
      <c r="Y110" s="152"/>
    </row>
    <row r="111" spans="2:25" ht="12.75">
      <c r="B111" s="181" t="s">
        <v>432</v>
      </c>
      <c r="C111" s="187" t="s">
        <v>257</v>
      </c>
      <c r="D111" s="170" t="s">
        <v>433</v>
      </c>
      <c r="E111" s="170"/>
      <c r="F111" s="183">
        <f t="shared" si="15"/>
        <v>247.8</v>
      </c>
      <c r="G111" s="183"/>
      <c r="H111" s="152">
        <f>H112</f>
        <v>247.8</v>
      </c>
      <c r="I111" s="152"/>
      <c r="J111" s="152"/>
      <c r="K111" s="152">
        <f t="shared" si="16"/>
        <v>128.2</v>
      </c>
      <c r="L111" s="152"/>
      <c r="M111" s="152">
        <f>M112</f>
        <v>128.2</v>
      </c>
      <c r="N111" s="152"/>
      <c r="O111" s="152"/>
      <c r="P111" s="152">
        <f t="shared" si="17"/>
        <v>51.735270379338175</v>
      </c>
      <c r="Q111" s="152"/>
      <c r="R111" s="152">
        <f t="shared" si="19"/>
        <v>51.735270379338175</v>
      </c>
      <c r="S111" s="152"/>
      <c r="T111" s="152"/>
      <c r="U111" s="152">
        <f t="shared" si="18"/>
        <v>119.60000000000002</v>
      </c>
      <c r="V111" s="152"/>
      <c r="W111" s="152">
        <f t="shared" si="20"/>
        <v>119.60000000000002</v>
      </c>
      <c r="X111" s="152"/>
      <c r="Y111" s="152"/>
    </row>
    <row r="112" spans="2:25" ht="12.75">
      <c r="B112" s="69" t="s">
        <v>137</v>
      </c>
      <c r="C112" s="187" t="s">
        <v>257</v>
      </c>
      <c r="D112" s="170" t="s">
        <v>433</v>
      </c>
      <c r="E112" s="170" t="s">
        <v>136</v>
      </c>
      <c r="F112" s="183">
        <f t="shared" si="15"/>
        <v>247.8</v>
      </c>
      <c r="G112" s="183"/>
      <c r="H112" s="152">
        <v>247.8</v>
      </c>
      <c r="I112" s="152"/>
      <c r="J112" s="152"/>
      <c r="K112" s="152">
        <f t="shared" si="16"/>
        <v>128.2</v>
      </c>
      <c r="L112" s="152"/>
      <c r="M112" s="152">
        <v>128.2</v>
      </c>
      <c r="N112" s="152"/>
      <c r="O112" s="152"/>
      <c r="P112" s="152">
        <f t="shared" si="17"/>
        <v>51.735270379338175</v>
      </c>
      <c r="Q112" s="152"/>
      <c r="R112" s="152">
        <f t="shared" si="19"/>
        <v>51.735270379338175</v>
      </c>
      <c r="S112" s="152"/>
      <c r="T112" s="152"/>
      <c r="U112" s="152">
        <f t="shared" si="18"/>
        <v>119.60000000000002</v>
      </c>
      <c r="V112" s="152"/>
      <c r="W112" s="152">
        <f t="shared" si="20"/>
        <v>119.60000000000002</v>
      </c>
      <c r="X112" s="152"/>
      <c r="Y112" s="152"/>
    </row>
    <row r="113" spans="2:25" ht="12.75">
      <c r="B113" s="69" t="s">
        <v>574</v>
      </c>
      <c r="C113" s="170" t="s">
        <v>424</v>
      </c>
      <c r="D113" s="170"/>
      <c r="E113" s="170"/>
      <c r="F113" s="183">
        <f t="shared" si="15"/>
        <v>940.5</v>
      </c>
      <c r="G113" s="183"/>
      <c r="H113" s="152">
        <f>H114</f>
        <v>940.5</v>
      </c>
      <c r="I113" s="152"/>
      <c r="J113" s="152"/>
      <c r="K113" s="152">
        <f t="shared" si="16"/>
        <v>785.9</v>
      </c>
      <c r="L113" s="152"/>
      <c r="M113" s="152">
        <f>M114</f>
        <v>785.9</v>
      </c>
      <c r="N113" s="152"/>
      <c r="O113" s="152"/>
      <c r="P113" s="152">
        <f t="shared" si="17"/>
        <v>83.5619351408825</v>
      </c>
      <c r="Q113" s="152"/>
      <c r="R113" s="152">
        <f t="shared" si="19"/>
        <v>83.5619351408825</v>
      </c>
      <c r="S113" s="152"/>
      <c r="T113" s="152"/>
      <c r="U113" s="152">
        <f t="shared" si="18"/>
        <v>154.60000000000002</v>
      </c>
      <c r="V113" s="152"/>
      <c r="W113" s="152">
        <f t="shared" si="20"/>
        <v>154.60000000000002</v>
      </c>
      <c r="X113" s="152"/>
      <c r="Y113" s="152"/>
    </row>
    <row r="114" spans="2:25" ht="38.25">
      <c r="B114" s="69" t="s">
        <v>425</v>
      </c>
      <c r="C114" s="170" t="s">
        <v>424</v>
      </c>
      <c r="D114" s="170" t="s">
        <v>120</v>
      </c>
      <c r="E114" s="170"/>
      <c r="F114" s="183">
        <f t="shared" si="15"/>
        <v>940.5</v>
      </c>
      <c r="G114" s="183"/>
      <c r="H114" s="152">
        <f>H115</f>
        <v>940.5</v>
      </c>
      <c r="I114" s="152"/>
      <c r="J114" s="152"/>
      <c r="K114" s="152">
        <f aca="true" t="shared" si="21" ref="K114:K145">M114+N114+O114+L114</f>
        <v>785.9</v>
      </c>
      <c r="L114" s="152"/>
      <c r="M114" s="152">
        <f>M115</f>
        <v>785.9</v>
      </c>
      <c r="N114" s="152"/>
      <c r="O114" s="152"/>
      <c r="P114" s="152">
        <f t="shared" si="17"/>
        <v>83.5619351408825</v>
      </c>
      <c r="Q114" s="152"/>
      <c r="R114" s="152">
        <f t="shared" si="19"/>
        <v>83.5619351408825</v>
      </c>
      <c r="S114" s="152"/>
      <c r="T114" s="152"/>
      <c r="U114" s="152">
        <f t="shared" si="18"/>
        <v>154.60000000000002</v>
      </c>
      <c r="V114" s="152"/>
      <c r="W114" s="152">
        <f t="shared" si="20"/>
        <v>154.60000000000002</v>
      </c>
      <c r="X114" s="152"/>
      <c r="Y114" s="152"/>
    </row>
    <row r="115" spans="2:25" ht="25.5">
      <c r="B115" s="69" t="s">
        <v>21</v>
      </c>
      <c r="C115" s="170" t="s">
        <v>424</v>
      </c>
      <c r="D115" s="170" t="s">
        <v>120</v>
      </c>
      <c r="E115" s="170" t="s">
        <v>384</v>
      </c>
      <c r="F115" s="183">
        <f t="shared" si="15"/>
        <v>940.5</v>
      </c>
      <c r="G115" s="183"/>
      <c r="H115" s="152">
        <v>940.5</v>
      </c>
      <c r="I115" s="152"/>
      <c r="J115" s="152"/>
      <c r="K115" s="152">
        <f t="shared" si="21"/>
        <v>785.9</v>
      </c>
      <c r="L115" s="152"/>
      <c r="M115" s="152">
        <v>785.9</v>
      </c>
      <c r="N115" s="152"/>
      <c r="O115" s="152"/>
      <c r="P115" s="152">
        <f t="shared" si="17"/>
        <v>83.5619351408825</v>
      </c>
      <c r="Q115" s="152"/>
      <c r="R115" s="152">
        <f t="shared" si="19"/>
        <v>83.5619351408825</v>
      </c>
      <c r="S115" s="152"/>
      <c r="T115" s="152"/>
      <c r="U115" s="152">
        <f t="shared" si="18"/>
        <v>154.60000000000002</v>
      </c>
      <c r="V115" s="152"/>
      <c r="W115" s="152">
        <f t="shared" si="20"/>
        <v>154.60000000000002</v>
      </c>
      <c r="X115" s="152"/>
      <c r="Y115" s="152"/>
    </row>
    <row r="116" spans="2:25" ht="25.5">
      <c r="B116" s="199" t="s">
        <v>575</v>
      </c>
      <c r="C116" s="187" t="s">
        <v>429</v>
      </c>
      <c r="D116" s="170"/>
      <c r="E116" s="170"/>
      <c r="F116" s="183">
        <f t="shared" si="15"/>
        <v>83.7</v>
      </c>
      <c r="G116" s="183"/>
      <c r="H116" s="152">
        <f>H117</f>
        <v>83.7</v>
      </c>
      <c r="I116" s="152"/>
      <c r="J116" s="152"/>
      <c r="K116" s="152">
        <f t="shared" si="21"/>
        <v>45.8</v>
      </c>
      <c r="L116" s="152"/>
      <c r="M116" s="152">
        <f>M117</f>
        <v>45.8</v>
      </c>
      <c r="N116" s="152"/>
      <c r="O116" s="152"/>
      <c r="P116" s="152">
        <f t="shared" si="17"/>
        <v>54.719235364396646</v>
      </c>
      <c r="Q116" s="152"/>
      <c r="R116" s="152">
        <f t="shared" si="19"/>
        <v>54.719235364396646</v>
      </c>
      <c r="S116" s="152"/>
      <c r="T116" s="152"/>
      <c r="U116" s="152">
        <f t="shared" si="18"/>
        <v>37.900000000000006</v>
      </c>
      <c r="V116" s="152"/>
      <c r="W116" s="152">
        <f t="shared" si="20"/>
        <v>37.900000000000006</v>
      </c>
      <c r="X116" s="152"/>
      <c r="Y116" s="152"/>
    </row>
    <row r="117" spans="2:25" ht="38.25">
      <c r="B117" s="69" t="s">
        <v>425</v>
      </c>
      <c r="C117" s="187" t="s">
        <v>429</v>
      </c>
      <c r="D117" s="170" t="s">
        <v>120</v>
      </c>
      <c r="E117" s="170"/>
      <c r="F117" s="183">
        <f t="shared" si="15"/>
        <v>83.7</v>
      </c>
      <c r="G117" s="183"/>
      <c r="H117" s="152">
        <f>H118</f>
        <v>83.7</v>
      </c>
      <c r="I117" s="152"/>
      <c r="J117" s="152"/>
      <c r="K117" s="152">
        <f t="shared" si="21"/>
        <v>45.8</v>
      </c>
      <c r="L117" s="152"/>
      <c r="M117" s="152">
        <f>M118</f>
        <v>45.8</v>
      </c>
      <c r="N117" s="152"/>
      <c r="O117" s="152"/>
      <c r="P117" s="152">
        <f t="shared" si="17"/>
        <v>54.719235364396646</v>
      </c>
      <c r="Q117" s="152"/>
      <c r="R117" s="152">
        <f t="shared" si="19"/>
        <v>54.719235364396646</v>
      </c>
      <c r="S117" s="152"/>
      <c r="T117" s="152"/>
      <c r="U117" s="152">
        <f t="shared" si="18"/>
        <v>37.900000000000006</v>
      </c>
      <c r="V117" s="152"/>
      <c r="W117" s="152">
        <f t="shared" si="20"/>
        <v>37.900000000000006</v>
      </c>
      <c r="X117" s="152"/>
      <c r="Y117" s="152"/>
    </row>
    <row r="118" spans="2:25" ht="25.5">
      <c r="B118" s="181" t="s">
        <v>428</v>
      </c>
      <c r="C118" s="187" t="s">
        <v>429</v>
      </c>
      <c r="D118" s="170" t="s">
        <v>120</v>
      </c>
      <c r="E118" s="170" t="s">
        <v>385</v>
      </c>
      <c r="F118" s="183">
        <f t="shared" si="15"/>
        <v>83.7</v>
      </c>
      <c r="G118" s="183"/>
      <c r="H118" s="152">
        <v>83.7</v>
      </c>
      <c r="I118" s="152"/>
      <c r="J118" s="152"/>
      <c r="K118" s="152">
        <f t="shared" si="21"/>
        <v>45.8</v>
      </c>
      <c r="L118" s="152"/>
      <c r="M118" s="152">
        <v>45.8</v>
      </c>
      <c r="N118" s="152"/>
      <c r="O118" s="152"/>
      <c r="P118" s="152">
        <f t="shared" si="17"/>
        <v>54.719235364396646</v>
      </c>
      <c r="Q118" s="152"/>
      <c r="R118" s="152">
        <f t="shared" si="19"/>
        <v>54.719235364396646</v>
      </c>
      <c r="S118" s="152"/>
      <c r="T118" s="152"/>
      <c r="U118" s="152">
        <f t="shared" si="18"/>
        <v>37.900000000000006</v>
      </c>
      <c r="V118" s="152"/>
      <c r="W118" s="152">
        <f t="shared" si="20"/>
        <v>37.900000000000006</v>
      </c>
      <c r="X118" s="152"/>
      <c r="Y118" s="152"/>
    </row>
    <row r="119" spans="2:25" ht="12.75">
      <c r="B119" s="185" t="s">
        <v>430</v>
      </c>
      <c r="C119" s="187" t="s">
        <v>431</v>
      </c>
      <c r="D119" s="170"/>
      <c r="E119" s="170"/>
      <c r="F119" s="183">
        <f t="shared" si="15"/>
        <v>16475.5</v>
      </c>
      <c r="G119" s="183"/>
      <c r="H119" s="152">
        <f>H120+H124+H128</f>
        <v>16475.5</v>
      </c>
      <c r="I119" s="152"/>
      <c r="J119" s="152"/>
      <c r="K119" s="152">
        <f t="shared" si="21"/>
        <v>12753.1</v>
      </c>
      <c r="L119" s="152"/>
      <c r="M119" s="152">
        <f>M120+M124+M128</f>
        <v>12753.1</v>
      </c>
      <c r="N119" s="152"/>
      <c r="O119" s="152"/>
      <c r="P119" s="152">
        <f t="shared" si="17"/>
        <v>77.40645200449153</v>
      </c>
      <c r="Q119" s="152"/>
      <c r="R119" s="152">
        <f t="shared" si="19"/>
        <v>77.40645200449153</v>
      </c>
      <c r="S119" s="152"/>
      <c r="T119" s="152"/>
      <c r="U119" s="152">
        <f t="shared" si="18"/>
        <v>3722.3999999999996</v>
      </c>
      <c r="V119" s="152"/>
      <c r="W119" s="152">
        <f t="shared" si="20"/>
        <v>3722.3999999999996</v>
      </c>
      <c r="X119" s="152"/>
      <c r="Y119" s="152"/>
    </row>
    <row r="120" spans="2:25" ht="38.25">
      <c r="B120" s="69" t="s">
        <v>425</v>
      </c>
      <c r="C120" s="187" t="s">
        <v>431</v>
      </c>
      <c r="D120" s="170" t="s">
        <v>120</v>
      </c>
      <c r="E120" s="170"/>
      <c r="F120" s="183">
        <f t="shared" si="15"/>
        <v>13673.4</v>
      </c>
      <c r="G120" s="183"/>
      <c r="H120" s="152">
        <f>H121+H122+H123</f>
        <v>13673.4</v>
      </c>
      <c r="I120" s="152"/>
      <c r="J120" s="152"/>
      <c r="K120" s="152">
        <f t="shared" si="21"/>
        <v>10638</v>
      </c>
      <c r="L120" s="152"/>
      <c r="M120" s="152">
        <f>M121+M122+M123</f>
        <v>10638</v>
      </c>
      <c r="N120" s="152"/>
      <c r="O120" s="152"/>
      <c r="P120" s="152">
        <f t="shared" si="17"/>
        <v>77.80069331695117</v>
      </c>
      <c r="Q120" s="152"/>
      <c r="R120" s="152">
        <f t="shared" si="19"/>
        <v>77.80069331695117</v>
      </c>
      <c r="S120" s="152"/>
      <c r="T120" s="152"/>
      <c r="U120" s="152">
        <f t="shared" si="18"/>
        <v>3035.3999999999996</v>
      </c>
      <c r="V120" s="152"/>
      <c r="W120" s="152">
        <f t="shared" si="20"/>
        <v>3035.3999999999996</v>
      </c>
      <c r="X120" s="152"/>
      <c r="Y120" s="152"/>
    </row>
    <row r="121" spans="2:25" ht="25.5">
      <c r="B121" s="181" t="s">
        <v>428</v>
      </c>
      <c r="C121" s="187" t="s">
        <v>431</v>
      </c>
      <c r="D121" s="170" t="s">
        <v>120</v>
      </c>
      <c r="E121" s="170" t="s">
        <v>385</v>
      </c>
      <c r="F121" s="183">
        <f t="shared" si="15"/>
        <v>237.1</v>
      </c>
      <c r="G121" s="183"/>
      <c r="H121" s="152">
        <v>237.1</v>
      </c>
      <c r="I121" s="152"/>
      <c r="J121" s="152"/>
      <c r="K121" s="152">
        <f t="shared" si="21"/>
        <v>198.8</v>
      </c>
      <c r="L121" s="152"/>
      <c r="M121" s="152">
        <v>198.8</v>
      </c>
      <c r="N121" s="152"/>
      <c r="O121" s="152"/>
      <c r="P121" s="152">
        <f t="shared" si="17"/>
        <v>83.84647827920709</v>
      </c>
      <c r="Q121" s="152"/>
      <c r="R121" s="152">
        <f t="shared" si="19"/>
        <v>83.84647827920709</v>
      </c>
      <c r="S121" s="152"/>
      <c r="T121" s="152"/>
      <c r="U121" s="152">
        <f t="shared" si="18"/>
        <v>38.29999999999998</v>
      </c>
      <c r="V121" s="152"/>
      <c r="W121" s="152">
        <f t="shared" si="20"/>
        <v>38.29999999999998</v>
      </c>
      <c r="X121" s="152"/>
      <c r="Y121" s="152"/>
    </row>
    <row r="122" spans="2:25" ht="38.25">
      <c r="B122" s="181" t="s">
        <v>436</v>
      </c>
      <c r="C122" s="187" t="s">
        <v>431</v>
      </c>
      <c r="D122" s="170" t="s">
        <v>120</v>
      </c>
      <c r="E122" s="170" t="s">
        <v>386</v>
      </c>
      <c r="F122" s="183">
        <f t="shared" si="15"/>
        <v>11452.9</v>
      </c>
      <c r="G122" s="183"/>
      <c r="H122" s="152">
        <v>11452.9</v>
      </c>
      <c r="I122" s="152"/>
      <c r="J122" s="152"/>
      <c r="K122" s="152">
        <f t="shared" si="21"/>
        <v>8797.1</v>
      </c>
      <c r="L122" s="152"/>
      <c r="M122" s="152">
        <v>8797.1</v>
      </c>
      <c r="N122" s="152"/>
      <c r="O122" s="152"/>
      <c r="P122" s="152">
        <f t="shared" si="17"/>
        <v>76.81111334247221</v>
      </c>
      <c r="Q122" s="152"/>
      <c r="R122" s="152">
        <f t="shared" si="19"/>
        <v>76.81111334247221</v>
      </c>
      <c r="S122" s="152"/>
      <c r="T122" s="152"/>
      <c r="U122" s="152">
        <f t="shared" si="18"/>
        <v>2655.7999999999993</v>
      </c>
      <c r="V122" s="152"/>
      <c r="W122" s="152">
        <f t="shared" si="20"/>
        <v>2655.7999999999993</v>
      </c>
      <c r="X122" s="152"/>
      <c r="Y122" s="152"/>
    </row>
    <row r="123" spans="2:25" ht="25.5">
      <c r="B123" s="160" t="s">
        <v>22</v>
      </c>
      <c r="C123" s="187" t="s">
        <v>431</v>
      </c>
      <c r="D123" s="170" t="s">
        <v>120</v>
      </c>
      <c r="E123" s="170" t="s">
        <v>387</v>
      </c>
      <c r="F123" s="183">
        <f t="shared" si="15"/>
        <v>1983.4</v>
      </c>
      <c r="G123" s="183"/>
      <c r="H123" s="152">
        <v>1983.4</v>
      </c>
      <c r="I123" s="152"/>
      <c r="J123" s="152"/>
      <c r="K123" s="152">
        <f t="shared" si="21"/>
        <v>1642.1</v>
      </c>
      <c r="L123" s="152"/>
      <c r="M123" s="152">
        <v>1642.1</v>
      </c>
      <c r="N123" s="152"/>
      <c r="O123" s="152"/>
      <c r="P123" s="152">
        <f t="shared" si="17"/>
        <v>82.79217505293938</v>
      </c>
      <c r="Q123" s="152"/>
      <c r="R123" s="152">
        <f t="shared" si="19"/>
        <v>82.79217505293938</v>
      </c>
      <c r="S123" s="152"/>
      <c r="T123" s="152"/>
      <c r="U123" s="152">
        <f t="shared" si="18"/>
        <v>341.3000000000002</v>
      </c>
      <c r="V123" s="152"/>
      <c r="W123" s="152">
        <f t="shared" si="20"/>
        <v>341.3000000000002</v>
      </c>
      <c r="X123" s="152"/>
      <c r="Y123" s="152"/>
    </row>
    <row r="124" spans="2:25" ht="12.75">
      <c r="B124" s="181" t="s">
        <v>432</v>
      </c>
      <c r="C124" s="187" t="s">
        <v>431</v>
      </c>
      <c r="D124" s="170" t="s">
        <v>433</v>
      </c>
      <c r="E124" s="170"/>
      <c r="F124" s="183">
        <f t="shared" si="15"/>
        <v>2785.6</v>
      </c>
      <c r="G124" s="183"/>
      <c r="H124" s="152">
        <f>H125+H126+H127</f>
        <v>2785.6</v>
      </c>
      <c r="I124" s="152"/>
      <c r="J124" s="152"/>
      <c r="K124" s="152">
        <f t="shared" si="21"/>
        <v>2108.7</v>
      </c>
      <c r="L124" s="152"/>
      <c r="M124" s="152">
        <f>M125+M126+M127</f>
        <v>2108.7</v>
      </c>
      <c r="N124" s="152"/>
      <c r="O124" s="152"/>
      <c r="P124" s="152">
        <f t="shared" si="17"/>
        <v>75.70002871912693</v>
      </c>
      <c r="Q124" s="152"/>
      <c r="R124" s="152">
        <f t="shared" si="19"/>
        <v>75.70002871912693</v>
      </c>
      <c r="S124" s="152"/>
      <c r="T124" s="152"/>
      <c r="U124" s="152">
        <f t="shared" si="18"/>
        <v>676.9000000000001</v>
      </c>
      <c r="V124" s="152"/>
      <c r="W124" s="152">
        <f t="shared" si="20"/>
        <v>676.9000000000001</v>
      </c>
      <c r="X124" s="152"/>
      <c r="Y124" s="152"/>
    </row>
    <row r="125" spans="2:25" ht="25.5">
      <c r="B125" s="181" t="s">
        <v>428</v>
      </c>
      <c r="C125" s="187" t="s">
        <v>431</v>
      </c>
      <c r="D125" s="170" t="s">
        <v>433</v>
      </c>
      <c r="E125" s="170" t="s">
        <v>385</v>
      </c>
      <c r="F125" s="183">
        <f t="shared" si="15"/>
        <v>6.8</v>
      </c>
      <c r="G125" s="183"/>
      <c r="H125" s="152">
        <v>6.8</v>
      </c>
      <c r="I125" s="152"/>
      <c r="J125" s="152"/>
      <c r="K125" s="152">
        <f t="shared" si="21"/>
        <v>4.1</v>
      </c>
      <c r="L125" s="152"/>
      <c r="M125" s="152">
        <v>4.1</v>
      </c>
      <c r="N125" s="152"/>
      <c r="O125" s="152"/>
      <c r="P125" s="152">
        <f t="shared" si="17"/>
        <v>60.29411764705882</v>
      </c>
      <c r="Q125" s="152"/>
      <c r="R125" s="152">
        <f t="shared" si="19"/>
        <v>60.29411764705882</v>
      </c>
      <c r="S125" s="152"/>
      <c r="T125" s="152"/>
      <c r="U125" s="152">
        <f t="shared" si="18"/>
        <v>2.7</v>
      </c>
      <c r="V125" s="152"/>
      <c r="W125" s="152">
        <f t="shared" si="20"/>
        <v>2.7</v>
      </c>
      <c r="X125" s="152"/>
      <c r="Y125" s="152"/>
    </row>
    <row r="126" spans="2:25" ht="38.25">
      <c r="B126" s="181" t="s">
        <v>436</v>
      </c>
      <c r="C126" s="187" t="s">
        <v>431</v>
      </c>
      <c r="D126" s="170" t="s">
        <v>433</v>
      </c>
      <c r="E126" s="170" t="s">
        <v>386</v>
      </c>
      <c r="F126" s="183">
        <f t="shared" si="15"/>
        <v>2487.2</v>
      </c>
      <c r="G126" s="183"/>
      <c r="H126" s="152">
        <v>2487.2</v>
      </c>
      <c r="I126" s="152"/>
      <c r="J126" s="152"/>
      <c r="K126" s="152">
        <f t="shared" si="21"/>
        <v>1940.3</v>
      </c>
      <c r="L126" s="152"/>
      <c r="M126" s="152">
        <v>1940.3</v>
      </c>
      <c r="N126" s="152"/>
      <c r="O126" s="152"/>
      <c r="P126" s="152">
        <f t="shared" si="17"/>
        <v>78.01141846252816</v>
      </c>
      <c r="Q126" s="152"/>
      <c r="R126" s="152">
        <f t="shared" si="19"/>
        <v>78.01141846252816</v>
      </c>
      <c r="S126" s="152"/>
      <c r="T126" s="152"/>
      <c r="U126" s="152">
        <f t="shared" si="18"/>
        <v>546.8999999999999</v>
      </c>
      <c r="V126" s="152"/>
      <c r="W126" s="152">
        <f t="shared" si="20"/>
        <v>546.8999999999999</v>
      </c>
      <c r="X126" s="152"/>
      <c r="Y126" s="152"/>
    </row>
    <row r="127" spans="2:25" ht="25.5">
      <c r="B127" s="160" t="s">
        <v>22</v>
      </c>
      <c r="C127" s="187" t="s">
        <v>431</v>
      </c>
      <c r="D127" s="170" t="s">
        <v>433</v>
      </c>
      <c r="E127" s="170" t="s">
        <v>387</v>
      </c>
      <c r="F127" s="183">
        <f t="shared" si="15"/>
        <v>291.6</v>
      </c>
      <c r="G127" s="183"/>
      <c r="H127" s="152">
        <v>291.6</v>
      </c>
      <c r="I127" s="152"/>
      <c r="J127" s="152"/>
      <c r="K127" s="152">
        <f t="shared" si="21"/>
        <v>164.3</v>
      </c>
      <c r="L127" s="152"/>
      <c r="M127" s="152">
        <v>164.3</v>
      </c>
      <c r="N127" s="152"/>
      <c r="O127" s="152"/>
      <c r="P127" s="152">
        <f t="shared" si="17"/>
        <v>56.344307270233195</v>
      </c>
      <c r="Q127" s="152"/>
      <c r="R127" s="152">
        <f t="shared" si="19"/>
        <v>56.344307270233195</v>
      </c>
      <c r="S127" s="152"/>
      <c r="T127" s="152"/>
      <c r="U127" s="152">
        <f t="shared" si="18"/>
        <v>127.30000000000001</v>
      </c>
      <c r="V127" s="152"/>
      <c r="W127" s="152">
        <f t="shared" si="20"/>
        <v>127.30000000000001</v>
      </c>
      <c r="X127" s="152"/>
      <c r="Y127" s="152"/>
    </row>
    <row r="128" spans="2:25" ht="12.75">
      <c r="B128" s="181" t="s">
        <v>437</v>
      </c>
      <c r="C128" s="187" t="s">
        <v>431</v>
      </c>
      <c r="D128" s="170" t="s">
        <v>72</v>
      </c>
      <c r="E128" s="170"/>
      <c r="F128" s="183">
        <f t="shared" si="15"/>
        <v>16.5</v>
      </c>
      <c r="G128" s="183"/>
      <c r="H128" s="152">
        <f>H130+H131+H129</f>
        <v>16.5</v>
      </c>
      <c r="I128" s="152"/>
      <c r="J128" s="152"/>
      <c r="K128" s="152">
        <f t="shared" si="21"/>
        <v>6.3999999999999995</v>
      </c>
      <c r="L128" s="152"/>
      <c r="M128" s="152">
        <f>M130+M131+M129</f>
        <v>6.3999999999999995</v>
      </c>
      <c r="N128" s="152"/>
      <c r="O128" s="152"/>
      <c r="P128" s="152">
        <f t="shared" si="17"/>
        <v>38.78787878787878</v>
      </c>
      <c r="Q128" s="152"/>
      <c r="R128" s="152">
        <f t="shared" si="19"/>
        <v>38.78787878787878</v>
      </c>
      <c r="S128" s="152"/>
      <c r="T128" s="152"/>
      <c r="U128" s="152">
        <f t="shared" si="18"/>
        <v>10.100000000000001</v>
      </c>
      <c r="V128" s="152"/>
      <c r="W128" s="152">
        <f t="shared" si="20"/>
        <v>10.100000000000001</v>
      </c>
      <c r="X128" s="152"/>
      <c r="Y128" s="152"/>
    </row>
    <row r="129" spans="2:25" ht="25.5">
      <c r="B129" s="181" t="s">
        <v>428</v>
      </c>
      <c r="C129" s="187" t="s">
        <v>431</v>
      </c>
      <c r="D129" s="170" t="s">
        <v>72</v>
      </c>
      <c r="E129" s="170" t="s">
        <v>385</v>
      </c>
      <c r="F129" s="183">
        <f t="shared" si="15"/>
        <v>0.1</v>
      </c>
      <c r="G129" s="183"/>
      <c r="H129" s="152">
        <v>0.1</v>
      </c>
      <c r="I129" s="152"/>
      <c r="J129" s="152"/>
      <c r="K129" s="152">
        <f t="shared" si="21"/>
        <v>0</v>
      </c>
      <c r="L129" s="152"/>
      <c r="M129" s="152">
        <v>0</v>
      </c>
      <c r="N129" s="152"/>
      <c r="O129" s="152"/>
      <c r="P129" s="152">
        <f t="shared" si="17"/>
        <v>0</v>
      </c>
      <c r="Q129" s="152"/>
      <c r="R129" s="152">
        <f t="shared" si="19"/>
        <v>0</v>
      </c>
      <c r="S129" s="152"/>
      <c r="T129" s="152"/>
      <c r="U129" s="152">
        <f t="shared" si="18"/>
        <v>0.1</v>
      </c>
      <c r="V129" s="152"/>
      <c r="W129" s="152">
        <f t="shared" si="20"/>
        <v>0.1</v>
      </c>
      <c r="X129" s="152"/>
      <c r="Y129" s="152"/>
    </row>
    <row r="130" spans="2:25" ht="38.25">
      <c r="B130" s="181" t="s">
        <v>436</v>
      </c>
      <c r="C130" s="187" t="s">
        <v>431</v>
      </c>
      <c r="D130" s="170" t="s">
        <v>72</v>
      </c>
      <c r="E130" s="170" t="s">
        <v>386</v>
      </c>
      <c r="F130" s="183">
        <f t="shared" si="15"/>
        <v>15.4</v>
      </c>
      <c r="G130" s="183"/>
      <c r="H130" s="152">
        <v>15.4</v>
      </c>
      <c r="I130" s="152"/>
      <c r="J130" s="152"/>
      <c r="K130" s="152">
        <f t="shared" si="21"/>
        <v>6.3</v>
      </c>
      <c r="L130" s="152"/>
      <c r="M130" s="152">
        <v>6.3</v>
      </c>
      <c r="N130" s="152"/>
      <c r="O130" s="152"/>
      <c r="P130" s="152">
        <f t="shared" si="17"/>
        <v>40.90909090909091</v>
      </c>
      <c r="Q130" s="152"/>
      <c r="R130" s="152">
        <f aca="true" t="shared" si="22" ref="R130:R159">M130/H130*100</f>
        <v>40.90909090909091</v>
      </c>
      <c r="S130" s="152"/>
      <c r="T130" s="152"/>
      <c r="U130" s="152">
        <f t="shared" si="18"/>
        <v>9.100000000000001</v>
      </c>
      <c r="V130" s="152"/>
      <c r="W130" s="152">
        <f aca="true" t="shared" si="23" ref="W130:W159">H130-M130</f>
        <v>9.100000000000001</v>
      </c>
      <c r="X130" s="152"/>
      <c r="Y130" s="152"/>
    </row>
    <row r="131" spans="2:25" ht="25.5">
      <c r="B131" s="181" t="s">
        <v>22</v>
      </c>
      <c r="C131" s="187" t="s">
        <v>431</v>
      </c>
      <c r="D131" s="170" t="s">
        <v>72</v>
      </c>
      <c r="E131" s="170" t="s">
        <v>387</v>
      </c>
      <c r="F131" s="183">
        <f t="shared" si="15"/>
        <v>1</v>
      </c>
      <c r="G131" s="183"/>
      <c r="H131" s="237">
        <v>1</v>
      </c>
      <c r="I131" s="152"/>
      <c r="J131" s="152"/>
      <c r="K131" s="152">
        <f t="shared" si="21"/>
        <v>0.1</v>
      </c>
      <c r="L131" s="152"/>
      <c r="M131" s="237">
        <v>0.1</v>
      </c>
      <c r="N131" s="152"/>
      <c r="O131" s="152"/>
      <c r="P131" s="152">
        <f t="shared" si="17"/>
        <v>10</v>
      </c>
      <c r="Q131" s="152"/>
      <c r="R131" s="152">
        <f t="shared" si="22"/>
        <v>10</v>
      </c>
      <c r="S131" s="152"/>
      <c r="T131" s="152"/>
      <c r="U131" s="152">
        <f t="shared" si="18"/>
        <v>0.9</v>
      </c>
      <c r="V131" s="152"/>
      <c r="W131" s="152">
        <f t="shared" si="23"/>
        <v>0.9</v>
      </c>
      <c r="X131" s="152"/>
      <c r="Y131" s="152"/>
    </row>
    <row r="132" spans="2:25" ht="38.25">
      <c r="B132" s="185" t="s">
        <v>577</v>
      </c>
      <c r="C132" s="191" t="s">
        <v>446</v>
      </c>
      <c r="D132" s="191"/>
      <c r="E132" s="191"/>
      <c r="F132" s="183">
        <f t="shared" si="15"/>
        <v>250</v>
      </c>
      <c r="G132" s="183"/>
      <c r="H132" s="152">
        <f>H133</f>
        <v>250</v>
      </c>
      <c r="I132" s="152"/>
      <c r="J132" s="152"/>
      <c r="K132" s="152">
        <f t="shared" si="21"/>
        <v>213.3</v>
      </c>
      <c r="L132" s="152"/>
      <c r="M132" s="152">
        <f>M133</f>
        <v>213.3</v>
      </c>
      <c r="N132" s="152"/>
      <c r="O132" s="152"/>
      <c r="P132" s="152">
        <f t="shared" si="17"/>
        <v>85.32000000000001</v>
      </c>
      <c r="Q132" s="152"/>
      <c r="R132" s="152">
        <f t="shared" si="22"/>
        <v>85.32000000000001</v>
      </c>
      <c r="S132" s="152"/>
      <c r="T132" s="152"/>
      <c r="U132" s="152">
        <f t="shared" si="18"/>
        <v>36.69999999999999</v>
      </c>
      <c r="V132" s="152"/>
      <c r="W132" s="152">
        <f t="shared" si="23"/>
        <v>36.69999999999999</v>
      </c>
      <c r="X132" s="152"/>
      <c r="Y132" s="152"/>
    </row>
    <row r="133" spans="2:25" ht="12.75">
      <c r="B133" s="181" t="s">
        <v>432</v>
      </c>
      <c r="C133" s="191" t="s">
        <v>446</v>
      </c>
      <c r="D133" s="170" t="s">
        <v>433</v>
      </c>
      <c r="E133" s="191"/>
      <c r="F133" s="183">
        <f t="shared" si="15"/>
        <v>250</v>
      </c>
      <c r="G133" s="183"/>
      <c r="H133" s="152">
        <f>H134</f>
        <v>250</v>
      </c>
      <c r="I133" s="152"/>
      <c r="J133" s="152"/>
      <c r="K133" s="152">
        <f t="shared" si="21"/>
        <v>213.3</v>
      </c>
      <c r="L133" s="152"/>
      <c r="M133" s="152">
        <f>M134</f>
        <v>213.3</v>
      </c>
      <c r="N133" s="152"/>
      <c r="O133" s="152"/>
      <c r="P133" s="152">
        <f t="shared" si="17"/>
        <v>85.32000000000001</v>
      </c>
      <c r="Q133" s="152"/>
      <c r="R133" s="152">
        <f t="shared" si="22"/>
        <v>85.32000000000001</v>
      </c>
      <c r="S133" s="152"/>
      <c r="T133" s="152"/>
      <c r="U133" s="152">
        <f t="shared" si="18"/>
        <v>36.69999999999999</v>
      </c>
      <c r="V133" s="152"/>
      <c r="W133" s="152">
        <f t="shared" si="23"/>
        <v>36.69999999999999</v>
      </c>
      <c r="X133" s="152"/>
      <c r="Y133" s="152"/>
    </row>
    <row r="134" spans="2:25" ht="12.75">
      <c r="B134" s="181" t="s">
        <v>202</v>
      </c>
      <c r="C134" s="191" t="s">
        <v>446</v>
      </c>
      <c r="D134" s="170" t="s">
        <v>433</v>
      </c>
      <c r="E134" s="191" t="s">
        <v>365</v>
      </c>
      <c r="F134" s="183">
        <f t="shared" si="15"/>
        <v>250</v>
      </c>
      <c r="G134" s="183"/>
      <c r="H134" s="152">
        <v>250</v>
      </c>
      <c r="I134" s="152"/>
      <c r="J134" s="152"/>
      <c r="K134" s="152">
        <f t="shared" si="21"/>
        <v>213.3</v>
      </c>
      <c r="L134" s="152"/>
      <c r="M134" s="152">
        <v>213.3</v>
      </c>
      <c r="N134" s="152"/>
      <c r="O134" s="152"/>
      <c r="P134" s="152">
        <f t="shared" si="17"/>
        <v>85.32000000000001</v>
      </c>
      <c r="Q134" s="152"/>
      <c r="R134" s="152">
        <f t="shared" si="22"/>
        <v>85.32000000000001</v>
      </c>
      <c r="S134" s="152"/>
      <c r="T134" s="152"/>
      <c r="U134" s="152">
        <f t="shared" si="18"/>
        <v>36.69999999999999</v>
      </c>
      <c r="V134" s="152"/>
      <c r="W134" s="152">
        <f t="shared" si="23"/>
        <v>36.69999999999999</v>
      </c>
      <c r="X134" s="152"/>
      <c r="Y134" s="152"/>
    </row>
    <row r="135" spans="2:25" ht="25.5">
      <c r="B135" s="199" t="s">
        <v>578</v>
      </c>
      <c r="C135" s="191" t="s">
        <v>447</v>
      </c>
      <c r="D135" s="200"/>
      <c r="E135" s="191"/>
      <c r="F135" s="183">
        <f t="shared" si="15"/>
        <v>275.1</v>
      </c>
      <c r="G135" s="183"/>
      <c r="H135" s="152">
        <f>H136+H138+H140</f>
        <v>275.1</v>
      </c>
      <c r="I135" s="152"/>
      <c r="J135" s="152"/>
      <c r="K135" s="152">
        <f t="shared" si="21"/>
        <v>210.9</v>
      </c>
      <c r="L135" s="152"/>
      <c r="M135" s="152">
        <f>M136+M138+M140</f>
        <v>210.9</v>
      </c>
      <c r="N135" s="152"/>
      <c r="O135" s="152"/>
      <c r="P135" s="152">
        <f t="shared" si="17"/>
        <v>76.66303162486369</v>
      </c>
      <c r="Q135" s="152"/>
      <c r="R135" s="152">
        <f t="shared" si="22"/>
        <v>76.66303162486369</v>
      </c>
      <c r="S135" s="152"/>
      <c r="T135" s="152"/>
      <c r="U135" s="152">
        <f t="shared" si="18"/>
        <v>64.20000000000002</v>
      </c>
      <c r="V135" s="152"/>
      <c r="W135" s="152">
        <f t="shared" si="23"/>
        <v>64.20000000000002</v>
      </c>
      <c r="X135" s="152"/>
      <c r="Y135" s="152"/>
    </row>
    <row r="136" spans="2:25" ht="38.25">
      <c r="B136" s="69" t="s">
        <v>425</v>
      </c>
      <c r="C136" s="191" t="s">
        <v>447</v>
      </c>
      <c r="D136" s="170" t="s">
        <v>120</v>
      </c>
      <c r="E136" s="191"/>
      <c r="F136" s="183">
        <f t="shared" si="15"/>
        <v>113</v>
      </c>
      <c r="G136" s="183"/>
      <c r="H136" s="152">
        <f>H137</f>
        <v>113</v>
      </c>
      <c r="I136" s="152"/>
      <c r="J136" s="152"/>
      <c r="K136" s="152">
        <f t="shared" si="21"/>
        <v>104.2</v>
      </c>
      <c r="L136" s="152"/>
      <c r="M136" s="152">
        <f>M137</f>
        <v>104.2</v>
      </c>
      <c r="N136" s="152"/>
      <c r="O136" s="152"/>
      <c r="P136" s="152">
        <f t="shared" si="17"/>
        <v>92.21238938053098</v>
      </c>
      <c r="Q136" s="152"/>
      <c r="R136" s="152">
        <f t="shared" si="22"/>
        <v>92.21238938053098</v>
      </c>
      <c r="S136" s="152"/>
      <c r="T136" s="152"/>
      <c r="U136" s="152">
        <f t="shared" si="18"/>
        <v>8.799999999999997</v>
      </c>
      <c r="V136" s="152"/>
      <c r="W136" s="152">
        <f t="shared" si="23"/>
        <v>8.799999999999997</v>
      </c>
      <c r="X136" s="152"/>
      <c r="Y136" s="152"/>
    </row>
    <row r="137" spans="2:25" ht="12.75">
      <c r="B137" s="181" t="s">
        <v>202</v>
      </c>
      <c r="C137" s="191" t="s">
        <v>447</v>
      </c>
      <c r="D137" s="170" t="s">
        <v>120</v>
      </c>
      <c r="E137" s="191" t="s">
        <v>365</v>
      </c>
      <c r="F137" s="183">
        <f t="shared" si="15"/>
        <v>113</v>
      </c>
      <c r="G137" s="183"/>
      <c r="H137" s="152">
        <v>113</v>
      </c>
      <c r="I137" s="152"/>
      <c r="J137" s="152"/>
      <c r="K137" s="152">
        <f t="shared" si="21"/>
        <v>104.2</v>
      </c>
      <c r="L137" s="152"/>
      <c r="M137" s="152">
        <v>104.2</v>
      </c>
      <c r="N137" s="152"/>
      <c r="O137" s="152"/>
      <c r="P137" s="152">
        <f t="shared" si="17"/>
        <v>92.21238938053098</v>
      </c>
      <c r="Q137" s="152"/>
      <c r="R137" s="152">
        <f t="shared" si="22"/>
        <v>92.21238938053098</v>
      </c>
      <c r="S137" s="152"/>
      <c r="T137" s="152"/>
      <c r="U137" s="152">
        <f t="shared" si="18"/>
        <v>8.799999999999997</v>
      </c>
      <c r="V137" s="152"/>
      <c r="W137" s="152">
        <f t="shared" si="23"/>
        <v>8.799999999999997</v>
      </c>
      <c r="X137" s="152"/>
      <c r="Y137" s="152"/>
    </row>
    <row r="138" spans="2:25" ht="12.75">
      <c r="B138" s="181" t="s">
        <v>432</v>
      </c>
      <c r="C138" s="191" t="s">
        <v>447</v>
      </c>
      <c r="D138" s="170" t="s">
        <v>433</v>
      </c>
      <c r="E138" s="170"/>
      <c r="F138" s="183">
        <f t="shared" si="15"/>
        <v>40.4</v>
      </c>
      <c r="G138" s="183"/>
      <c r="H138" s="152">
        <f>H139</f>
        <v>40.4</v>
      </c>
      <c r="I138" s="152"/>
      <c r="J138" s="152"/>
      <c r="K138" s="152">
        <f t="shared" si="21"/>
        <v>13.7</v>
      </c>
      <c r="L138" s="152"/>
      <c r="M138" s="152">
        <f>M139</f>
        <v>13.7</v>
      </c>
      <c r="N138" s="152"/>
      <c r="O138" s="152"/>
      <c r="P138" s="152">
        <f t="shared" si="17"/>
        <v>33.91089108910891</v>
      </c>
      <c r="Q138" s="152"/>
      <c r="R138" s="152">
        <f t="shared" si="22"/>
        <v>33.91089108910891</v>
      </c>
      <c r="S138" s="152"/>
      <c r="T138" s="152"/>
      <c r="U138" s="152">
        <f t="shared" si="18"/>
        <v>26.7</v>
      </c>
      <c r="V138" s="152"/>
      <c r="W138" s="152">
        <f t="shared" si="23"/>
        <v>26.7</v>
      </c>
      <c r="X138" s="152"/>
      <c r="Y138" s="152"/>
    </row>
    <row r="139" spans="2:25" ht="12.75">
      <c r="B139" s="181" t="s">
        <v>202</v>
      </c>
      <c r="C139" s="191" t="s">
        <v>447</v>
      </c>
      <c r="D139" s="170" t="s">
        <v>433</v>
      </c>
      <c r="E139" s="170" t="s">
        <v>365</v>
      </c>
      <c r="F139" s="183">
        <f t="shared" si="15"/>
        <v>40.4</v>
      </c>
      <c r="G139" s="183"/>
      <c r="H139" s="152">
        <v>40.4</v>
      </c>
      <c r="I139" s="152"/>
      <c r="J139" s="152"/>
      <c r="K139" s="152">
        <f t="shared" si="21"/>
        <v>13.7</v>
      </c>
      <c r="L139" s="152"/>
      <c r="M139" s="152">
        <v>13.7</v>
      </c>
      <c r="N139" s="152"/>
      <c r="O139" s="152"/>
      <c r="P139" s="152">
        <f t="shared" si="17"/>
        <v>33.91089108910891</v>
      </c>
      <c r="Q139" s="152"/>
      <c r="R139" s="152">
        <f t="shared" si="22"/>
        <v>33.91089108910891</v>
      </c>
      <c r="S139" s="152"/>
      <c r="T139" s="152"/>
      <c r="U139" s="152">
        <f t="shared" si="18"/>
        <v>26.7</v>
      </c>
      <c r="V139" s="152"/>
      <c r="W139" s="152">
        <f t="shared" si="23"/>
        <v>26.7</v>
      </c>
      <c r="X139" s="152"/>
      <c r="Y139" s="152"/>
    </row>
    <row r="140" spans="2:25" ht="12.75">
      <c r="B140" s="181" t="s">
        <v>437</v>
      </c>
      <c r="C140" s="191" t="s">
        <v>447</v>
      </c>
      <c r="D140" s="170" t="s">
        <v>72</v>
      </c>
      <c r="E140" s="191"/>
      <c r="F140" s="183">
        <f t="shared" si="15"/>
        <v>121.7</v>
      </c>
      <c r="G140" s="183"/>
      <c r="H140" s="152">
        <f>H141</f>
        <v>121.7</v>
      </c>
      <c r="I140" s="152"/>
      <c r="J140" s="152"/>
      <c r="K140" s="152">
        <f t="shared" si="21"/>
        <v>93</v>
      </c>
      <c r="L140" s="152"/>
      <c r="M140" s="152">
        <f>M141</f>
        <v>93</v>
      </c>
      <c r="N140" s="152"/>
      <c r="O140" s="152"/>
      <c r="P140" s="152">
        <f t="shared" si="17"/>
        <v>76.41741988496302</v>
      </c>
      <c r="Q140" s="152"/>
      <c r="R140" s="152">
        <f t="shared" si="22"/>
        <v>76.41741988496302</v>
      </c>
      <c r="S140" s="152"/>
      <c r="T140" s="152"/>
      <c r="U140" s="152">
        <f t="shared" si="18"/>
        <v>28.700000000000003</v>
      </c>
      <c r="V140" s="152"/>
      <c r="W140" s="152">
        <f t="shared" si="23"/>
        <v>28.700000000000003</v>
      </c>
      <c r="X140" s="152"/>
      <c r="Y140" s="152"/>
    </row>
    <row r="141" spans="2:25" ht="12.75">
      <c r="B141" s="181" t="s">
        <v>202</v>
      </c>
      <c r="C141" s="191" t="s">
        <v>447</v>
      </c>
      <c r="D141" s="170" t="s">
        <v>72</v>
      </c>
      <c r="E141" s="191" t="s">
        <v>365</v>
      </c>
      <c r="F141" s="183">
        <f t="shared" si="15"/>
        <v>121.7</v>
      </c>
      <c r="G141" s="183"/>
      <c r="H141" s="152">
        <v>121.7</v>
      </c>
      <c r="I141" s="152"/>
      <c r="J141" s="152"/>
      <c r="K141" s="152">
        <f t="shared" si="21"/>
        <v>93</v>
      </c>
      <c r="L141" s="152"/>
      <c r="M141" s="152">
        <v>93</v>
      </c>
      <c r="N141" s="152"/>
      <c r="O141" s="152"/>
      <c r="P141" s="152">
        <f t="shared" si="17"/>
        <v>76.41741988496302</v>
      </c>
      <c r="Q141" s="152"/>
      <c r="R141" s="152">
        <f t="shared" si="22"/>
        <v>76.41741988496302</v>
      </c>
      <c r="S141" s="152"/>
      <c r="T141" s="152"/>
      <c r="U141" s="152">
        <f t="shared" si="18"/>
        <v>28.700000000000003</v>
      </c>
      <c r="V141" s="152"/>
      <c r="W141" s="152">
        <f t="shared" si="23"/>
        <v>28.700000000000003</v>
      </c>
      <c r="X141" s="152"/>
      <c r="Y141" s="152"/>
    </row>
    <row r="142" spans="2:25" ht="25.5">
      <c r="B142" s="181" t="s">
        <v>576</v>
      </c>
      <c r="C142" s="187" t="s">
        <v>144</v>
      </c>
      <c r="D142" s="170"/>
      <c r="E142" s="170"/>
      <c r="F142" s="183">
        <f t="shared" si="15"/>
        <v>70</v>
      </c>
      <c r="G142" s="183"/>
      <c r="H142" s="152">
        <f>H143+H145</f>
        <v>70</v>
      </c>
      <c r="I142" s="152"/>
      <c r="J142" s="152"/>
      <c r="K142" s="152">
        <f t="shared" si="21"/>
        <v>45</v>
      </c>
      <c r="L142" s="152"/>
      <c r="M142" s="152">
        <f>M143+M145</f>
        <v>45</v>
      </c>
      <c r="N142" s="152"/>
      <c r="O142" s="152"/>
      <c r="P142" s="152">
        <f t="shared" si="17"/>
        <v>64.28571428571429</v>
      </c>
      <c r="Q142" s="152"/>
      <c r="R142" s="152">
        <f t="shared" si="22"/>
        <v>64.28571428571429</v>
      </c>
      <c r="S142" s="152"/>
      <c r="T142" s="152"/>
      <c r="U142" s="152">
        <f t="shared" si="18"/>
        <v>25</v>
      </c>
      <c r="V142" s="152"/>
      <c r="W142" s="152">
        <f t="shared" si="23"/>
        <v>25</v>
      </c>
      <c r="X142" s="152"/>
      <c r="Y142" s="152"/>
    </row>
    <row r="143" spans="2:25" ht="12.75">
      <c r="B143" s="181" t="s">
        <v>437</v>
      </c>
      <c r="C143" s="187" t="s">
        <v>144</v>
      </c>
      <c r="D143" s="170" t="s">
        <v>72</v>
      </c>
      <c r="E143" s="170"/>
      <c r="F143" s="183">
        <f t="shared" si="15"/>
        <v>25</v>
      </c>
      <c r="G143" s="183"/>
      <c r="H143" s="152">
        <f>H144</f>
        <v>25</v>
      </c>
      <c r="I143" s="152"/>
      <c r="J143" s="152"/>
      <c r="K143" s="152">
        <f t="shared" si="21"/>
        <v>0</v>
      </c>
      <c r="L143" s="152"/>
      <c r="M143" s="152">
        <f>M144</f>
        <v>0</v>
      </c>
      <c r="N143" s="152"/>
      <c r="O143" s="152"/>
      <c r="P143" s="152">
        <f t="shared" si="17"/>
        <v>0</v>
      </c>
      <c r="Q143" s="152"/>
      <c r="R143" s="152">
        <f t="shared" si="22"/>
        <v>0</v>
      </c>
      <c r="S143" s="152"/>
      <c r="T143" s="152"/>
      <c r="U143" s="152">
        <f t="shared" si="18"/>
        <v>25</v>
      </c>
      <c r="V143" s="152"/>
      <c r="W143" s="152">
        <f t="shared" si="23"/>
        <v>25</v>
      </c>
      <c r="X143" s="152"/>
      <c r="Y143" s="152"/>
    </row>
    <row r="144" spans="2:25" ht="12.75">
      <c r="B144" s="181" t="s">
        <v>201</v>
      </c>
      <c r="C144" s="187" t="s">
        <v>144</v>
      </c>
      <c r="D144" s="170" t="s">
        <v>72</v>
      </c>
      <c r="E144" s="170" t="s">
        <v>364</v>
      </c>
      <c r="F144" s="183">
        <f t="shared" si="15"/>
        <v>25</v>
      </c>
      <c r="G144" s="183"/>
      <c r="H144" s="152">
        <v>25</v>
      </c>
      <c r="I144" s="152"/>
      <c r="J144" s="152"/>
      <c r="K144" s="152">
        <f t="shared" si="21"/>
        <v>0</v>
      </c>
      <c r="L144" s="152"/>
      <c r="M144" s="152">
        <v>0</v>
      </c>
      <c r="N144" s="152"/>
      <c r="O144" s="152"/>
      <c r="P144" s="152">
        <f t="shared" si="17"/>
        <v>0</v>
      </c>
      <c r="Q144" s="152"/>
      <c r="R144" s="152">
        <f t="shared" si="22"/>
        <v>0</v>
      </c>
      <c r="S144" s="152"/>
      <c r="T144" s="152"/>
      <c r="U144" s="152">
        <f t="shared" si="18"/>
        <v>25</v>
      </c>
      <c r="V144" s="152"/>
      <c r="W144" s="152">
        <f t="shared" si="23"/>
        <v>25</v>
      </c>
      <c r="X144" s="152"/>
      <c r="Y144" s="152"/>
    </row>
    <row r="145" spans="2:25" ht="12.75">
      <c r="B145" s="181" t="s">
        <v>511</v>
      </c>
      <c r="C145" s="187" t="s">
        <v>144</v>
      </c>
      <c r="D145" s="170" t="s">
        <v>548</v>
      </c>
      <c r="E145" s="170"/>
      <c r="F145" s="183">
        <f t="shared" si="15"/>
        <v>45</v>
      </c>
      <c r="G145" s="183"/>
      <c r="H145" s="152">
        <f>H146</f>
        <v>45</v>
      </c>
      <c r="I145" s="152"/>
      <c r="J145" s="152"/>
      <c r="K145" s="152">
        <f t="shared" si="21"/>
        <v>45</v>
      </c>
      <c r="L145" s="152"/>
      <c r="M145" s="152">
        <f>M146</f>
        <v>45</v>
      </c>
      <c r="N145" s="152"/>
      <c r="O145" s="152"/>
      <c r="P145" s="152">
        <f t="shared" si="17"/>
        <v>100</v>
      </c>
      <c r="Q145" s="152"/>
      <c r="R145" s="152">
        <f t="shared" si="22"/>
        <v>100</v>
      </c>
      <c r="S145" s="152"/>
      <c r="T145" s="152"/>
      <c r="U145" s="152">
        <f t="shared" si="18"/>
        <v>0</v>
      </c>
      <c r="V145" s="152"/>
      <c r="W145" s="152">
        <f t="shared" si="23"/>
        <v>0</v>
      </c>
      <c r="X145" s="152"/>
      <c r="Y145" s="152"/>
    </row>
    <row r="146" spans="2:25" ht="12.75">
      <c r="B146" s="69" t="s">
        <v>357</v>
      </c>
      <c r="C146" s="187" t="s">
        <v>144</v>
      </c>
      <c r="D146" s="170" t="s">
        <v>548</v>
      </c>
      <c r="E146" s="170" t="s">
        <v>403</v>
      </c>
      <c r="F146" s="183">
        <f aca="true" t="shared" si="24" ref="F146:F210">H146+I146+J146+G146</f>
        <v>45</v>
      </c>
      <c r="G146" s="183"/>
      <c r="H146" s="152">
        <v>45</v>
      </c>
      <c r="I146" s="152"/>
      <c r="J146" s="152"/>
      <c r="K146" s="152">
        <f aca="true" t="shared" si="25" ref="K146:K177">M146+N146+O146+L146</f>
        <v>45</v>
      </c>
      <c r="L146" s="152"/>
      <c r="M146" s="152">
        <v>45</v>
      </c>
      <c r="N146" s="152"/>
      <c r="O146" s="152"/>
      <c r="P146" s="152">
        <f aca="true" t="shared" si="26" ref="P146:P210">K146/F146*100</f>
        <v>100</v>
      </c>
      <c r="Q146" s="152"/>
      <c r="R146" s="152">
        <f t="shared" si="22"/>
        <v>100</v>
      </c>
      <c r="S146" s="152"/>
      <c r="T146" s="152"/>
      <c r="U146" s="152">
        <f aca="true" t="shared" si="27" ref="U146:U210">F146-K146</f>
        <v>0</v>
      </c>
      <c r="V146" s="152"/>
      <c r="W146" s="152">
        <f t="shared" si="23"/>
        <v>0</v>
      </c>
      <c r="X146" s="152"/>
      <c r="Y146" s="152"/>
    </row>
    <row r="147" spans="2:25" ht="51">
      <c r="B147" s="69" t="s">
        <v>12</v>
      </c>
      <c r="C147" s="170" t="s">
        <v>302</v>
      </c>
      <c r="D147" s="170"/>
      <c r="E147" s="170"/>
      <c r="F147" s="183">
        <f t="shared" si="24"/>
        <v>1041</v>
      </c>
      <c r="G147" s="183"/>
      <c r="H147" s="152">
        <f>H148+H150</f>
        <v>1041</v>
      </c>
      <c r="I147" s="152"/>
      <c r="J147" s="152"/>
      <c r="K147" s="152">
        <f t="shared" si="25"/>
        <v>606.1</v>
      </c>
      <c r="L147" s="152"/>
      <c r="M147" s="152">
        <f>M148+M150</f>
        <v>606.1</v>
      </c>
      <c r="N147" s="152"/>
      <c r="O147" s="152"/>
      <c r="P147" s="152">
        <f t="shared" si="26"/>
        <v>58.222862632084535</v>
      </c>
      <c r="Q147" s="152"/>
      <c r="R147" s="152">
        <f t="shared" si="22"/>
        <v>58.222862632084535</v>
      </c>
      <c r="S147" s="152"/>
      <c r="T147" s="152"/>
      <c r="U147" s="152">
        <f t="shared" si="27"/>
        <v>434.9</v>
      </c>
      <c r="V147" s="152"/>
      <c r="W147" s="152">
        <f t="shared" si="23"/>
        <v>434.9</v>
      </c>
      <c r="X147" s="152"/>
      <c r="Y147" s="152"/>
    </row>
    <row r="148" spans="2:25" ht="38.25">
      <c r="B148" s="69" t="s">
        <v>425</v>
      </c>
      <c r="C148" s="170" t="s">
        <v>302</v>
      </c>
      <c r="D148" s="170" t="s">
        <v>120</v>
      </c>
      <c r="E148" s="170"/>
      <c r="F148" s="183">
        <f t="shared" si="24"/>
        <v>1024.5</v>
      </c>
      <c r="G148" s="183"/>
      <c r="H148" s="152">
        <f>H149</f>
        <v>1024.5</v>
      </c>
      <c r="I148" s="152"/>
      <c r="J148" s="152"/>
      <c r="K148" s="152">
        <f t="shared" si="25"/>
        <v>600.1</v>
      </c>
      <c r="L148" s="152"/>
      <c r="M148" s="152">
        <f>M149</f>
        <v>600.1</v>
      </c>
      <c r="N148" s="152"/>
      <c r="O148" s="152"/>
      <c r="P148" s="152">
        <f t="shared" si="26"/>
        <v>58.57491459248414</v>
      </c>
      <c r="Q148" s="152"/>
      <c r="R148" s="152">
        <f t="shared" si="22"/>
        <v>58.57491459248414</v>
      </c>
      <c r="S148" s="152"/>
      <c r="T148" s="152"/>
      <c r="U148" s="152">
        <f t="shared" si="27"/>
        <v>424.4</v>
      </c>
      <c r="V148" s="152"/>
      <c r="W148" s="152">
        <f t="shared" si="23"/>
        <v>424.4</v>
      </c>
      <c r="X148" s="152"/>
      <c r="Y148" s="152"/>
    </row>
    <row r="149" spans="2:25" ht="12.75">
      <c r="B149" s="181" t="s">
        <v>202</v>
      </c>
      <c r="C149" s="170" t="s">
        <v>302</v>
      </c>
      <c r="D149" s="170" t="s">
        <v>120</v>
      </c>
      <c r="E149" s="170" t="s">
        <v>365</v>
      </c>
      <c r="F149" s="183">
        <f t="shared" si="24"/>
        <v>1024.5</v>
      </c>
      <c r="G149" s="183"/>
      <c r="H149" s="152">
        <v>1024.5</v>
      </c>
      <c r="I149" s="152"/>
      <c r="J149" s="152"/>
      <c r="K149" s="152">
        <f t="shared" si="25"/>
        <v>600.1</v>
      </c>
      <c r="L149" s="152"/>
      <c r="M149" s="152">
        <v>600.1</v>
      </c>
      <c r="N149" s="152"/>
      <c r="O149" s="152"/>
      <c r="P149" s="152">
        <f t="shared" si="26"/>
        <v>58.57491459248414</v>
      </c>
      <c r="Q149" s="152"/>
      <c r="R149" s="152">
        <f t="shared" si="22"/>
        <v>58.57491459248414</v>
      </c>
      <c r="S149" s="152"/>
      <c r="T149" s="152"/>
      <c r="U149" s="152">
        <f t="shared" si="27"/>
        <v>424.4</v>
      </c>
      <c r="V149" s="152"/>
      <c r="W149" s="152">
        <f t="shared" si="23"/>
        <v>424.4</v>
      </c>
      <c r="X149" s="152"/>
      <c r="Y149" s="152"/>
    </row>
    <row r="150" spans="2:25" ht="12.75">
      <c r="B150" s="181" t="s">
        <v>432</v>
      </c>
      <c r="C150" s="170" t="s">
        <v>302</v>
      </c>
      <c r="D150" s="170" t="s">
        <v>433</v>
      </c>
      <c r="E150" s="170"/>
      <c r="F150" s="183">
        <f t="shared" si="24"/>
        <v>16.5</v>
      </c>
      <c r="G150" s="183"/>
      <c r="H150" s="152">
        <f>H151</f>
        <v>16.5</v>
      </c>
      <c r="I150" s="152"/>
      <c r="J150" s="152"/>
      <c r="K150" s="152">
        <f t="shared" si="25"/>
        <v>6</v>
      </c>
      <c r="L150" s="152"/>
      <c r="M150" s="152">
        <f>M151</f>
        <v>6</v>
      </c>
      <c r="N150" s="152"/>
      <c r="O150" s="152"/>
      <c r="P150" s="152">
        <f t="shared" si="26"/>
        <v>36.36363636363637</v>
      </c>
      <c r="Q150" s="152"/>
      <c r="R150" s="152">
        <f t="shared" si="22"/>
        <v>36.36363636363637</v>
      </c>
      <c r="S150" s="152"/>
      <c r="T150" s="152"/>
      <c r="U150" s="152">
        <f t="shared" si="27"/>
        <v>10.5</v>
      </c>
      <c r="V150" s="152"/>
      <c r="W150" s="152">
        <f t="shared" si="23"/>
        <v>10.5</v>
      </c>
      <c r="X150" s="152"/>
      <c r="Y150" s="152"/>
    </row>
    <row r="151" spans="2:25" ht="12.75">
      <c r="B151" s="181" t="s">
        <v>202</v>
      </c>
      <c r="C151" s="170" t="s">
        <v>302</v>
      </c>
      <c r="D151" s="170" t="s">
        <v>433</v>
      </c>
      <c r="E151" s="170" t="s">
        <v>365</v>
      </c>
      <c r="F151" s="183">
        <f t="shared" si="24"/>
        <v>16.5</v>
      </c>
      <c r="G151" s="183"/>
      <c r="H151" s="152">
        <v>16.5</v>
      </c>
      <c r="I151" s="152"/>
      <c r="J151" s="152"/>
      <c r="K151" s="152">
        <f t="shared" si="25"/>
        <v>6</v>
      </c>
      <c r="L151" s="152"/>
      <c r="M151" s="152">
        <v>6</v>
      </c>
      <c r="N151" s="152"/>
      <c r="O151" s="152"/>
      <c r="P151" s="152">
        <f t="shared" si="26"/>
        <v>36.36363636363637</v>
      </c>
      <c r="Q151" s="152"/>
      <c r="R151" s="152">
        <f t="shared" si="22"/>
        <v>36.36363636363637</v>
      </c>
      <c r="S151" s="152"/>
      <c r="T151" s="152"/>
      <c r="U151" s="152">
        <f t="shared" si="27"/>
        <v>10.5</v>
      </c>
      <c r="V151" s="152"/>
      <c r="W151" s="152">
        <f t="shared" si="23"/>
        <v>10.5</v>
      </c>
      <c r="X151" s="152"/>
      <c r="Y151" s="152"/>
    </row>
    <row r="152" spans="2:25" ht="25.5">
      <c r="B152" s="69" t="s">
        <v>479</v>
      </c>
      <c r="C152" s="187" t="s">
        <v>480</v>
      </c>
      <c r="D152" s="170"/>
      <c r="E152" s="170"/>
      <c r="F152" s="183">
        <f t="shared" si="24"/>
        <v>3638.5</v>
      </c>
      <c r="G152" s="183"/>
      <c r="H152" s="152">
        <f>H153</f>
        <v>3638.5</v>
      </c>
      <c r="I152" s="152"/>
      <c r="J152" s="152"/>
      <c r="K152" s="152">
        <f t="shared" si="25"/>
        <v>3638.5</v>
      </c>
      <c r="L152" s="152"/>
      <c r="M152" s="152">
        <f>M153</f>
        <v>3638.5</v>
      </c>
      <c r="N152" s="152"/>
      <c r="O152" s="152"/>
      <c r="P152" s="152">
        <f t="shared" si="26"/>
        <v>100</v>
      </c>
      <c r="Q152" s="152"/>
      <c r="R152" s="152">
        <f t="shared" si="22"/>
        <v>100</v>
      </c>
      <c r="S152" s="152"/>
      <c r="T152" s="152"/>
      <c r="U152" s="152">
        <f t="shared" si="27"/>
        <v>0</v>
      </c>
      <c r="V152" s="152"/>
      <c r="W152" s="152">
        <f t="shared" si="23"/>
        <v>0</v>
      </c>
      <c r="X152" s="152"/>
      <c r="Y152" s="152"/>
    </row>
    <row r="153" spans="2:25" ht="25.5">
      <c r="B153" s="69" t="s">
        <v>473</v>
      </c>
      <c r="C153" s="187" t="s">
        <v>480</v>
      </c>
      <c r="D153" s="170" t="s">
        <v>474</v>
      </c>
      <c r="E153" s="170"/>
      <c r="F153" s="183">
        <f t="shared" si="24"/>
        <v>3638.5</v>
      </c>
      <c r="G153" s="183"/>
      <c r="H153" s="152">
        <f>H154</f>
        <v>3638.5</v>
      </c>
      <c r="I153" s="152"/>
      <c r="J153" s="152"/>
      <c r="K153" s="152">
        <f t="shared" si="25"/>
        <v>3638.5</v>
      </c>
      <c r="L153" s="152"/>
      <c r="M153" s="152">
        <f>M154</f>
        <v>3638.5</v>
      </c>
      <c r="N153" s="152"/>
      <c r="O153" s="152"/>
      <c r="P153" s="152">
        <f t="shared" si="26"/>
        <v>100</v>
      </c>
      <c r="Q153" s="152"/>
      <c r="R153" s="152">
        <f t="shared" si="22"/>
        <v>100</v>
      </c>
      <c r="S153" s="152"/>
      <c r="T153" s="152"/>
      <c r="U153" s="152">
        <f t="shared" si="27"/>
        <v>0</v>
      </c>
      <c r="V153" s="152"/>
      <c r="W153" s="152">
        <f t="shared" si="23"/>
        <v>0</v>
      </c>
      <c r="X153" s="152"/>
      <c r="Y153" s="152"/>
    </row>
    <row r="154" spans="2:25" ht="12.75">
      <c r="B154" s="69" t="s">
        <v>206</v>
      </c>
      <c r="C154" s="187" t="s">
        <v>480</v>
      </c>
      <c r="D154" s="170" t="s">
        <v>474</v>
      </c>
      <c r="E154" s="170" t="s">
        <v>395</v>
      </c>
      <c r="F154" s="183">
        <f t="shared" si="24"/>
        <v>3638.5</v>
      </c>
      <c r="G154" s="183"/>
      <c r="H154" s="152">
        <v>3638.5</v>
      </c>
      <c r="I154" s="152"/>
      <c r="J154" s="152"/>
      <c r="K154" s="152">
        <f t="shared" si="25"/>
        <v>3638.5</v>
      </c>
      <c r="L154" s="152"/>
      <c r="M154" s="152">
        <v>3638.5</v>
      </c>
      <c r="N154" s="152"/>
      <c r="O154" s="152"/>
      <c r="P154" s="152">
        <f t="shared" si="26"/>
        <v>100</v>
      </c>
      <c r="Q154" s="152"/>
      <c r="R154" s="152">
        <f t="shared" si="22"/>
        <v>100</v>
      </c>
      <c r="S154" s="152"/>
      <c r="T154" s="152"/>
      <c r="U154" s="152">
        <f t="shared" si="27"/>
        <v>0</v>
      </c>
      <c r="V154" s="152"/>
      <c r="W154" s="152">
        <f t="shared" si="23"/>
        <v>0</v>
      </c>
      <c r="X154" s="152"/>
      <c r="Y154" s="152"/>
    </row>
    <row r="155" spans="2:25" s="189" customFormat="1" ht="25.5">
      <c r="B155" s="69" t="s">
        <v>583</v>
      </c>
      <c r="C155" s="187" t="s">
        <v>486</v>
      </c>
      <c r="D155" s="170"/>
      <c r="E155" s="170"/>
      <c r="F155" s="183">
        <f t="shared" si="24"/>
        <v>7036.4</v>
      </c>
      <c r="G155" s="183"/>
      <c r="H155" s="152">
        <f>H156</f>
        <v>7036.4</v>
      </c>
      <c r="I155" s="152"/>
      <c r="J155" s="152"/>
      <c r="K155" s="152">
        <f t="shared" si="25"/>
        <v>7036.4</v>
      </c>
      <c r="L155" s="152"/>
      <c r="M155" s="152">
        <f>M156</f>
        <v>7036.4</v>
      </c>
      <c r="N155" s="152"/>
      <c r="O155" s="152"/>
      <c r="P155" s="152">
        <f t="shared" si="26"/>
        <v>100</v>
      </c>
      <c r="Q155" s="152"/>
      <c r="R155" s="152">
        <f t="shared" si="22"/>
        <v>100</v>
      </c>
      <c r="S155" s="152"/>
      <c r="T155" s="152"/>
      <c r="U155" s="152">
        <f t="shared" si="27"/>
        <v>0</v>
      </c>
      <c r="V155" s="152"/>
      <c r="W155" s="152">
        <f t="shared" si="23"/>
        <v>0</v>
      </c>
      <c r="X155" s="152"/>
      <c r="Y155" s="152"/>
    </row>
    <row r="156" spans="2:25" s="189" customFormat="1" ht="25.5">
      <c r="B156" s="69" t="s">
        <v>473</v>
      </c>
      <c r="C156" s="187" t="s">
        <v>486</v>
      </c>
      <c r="D156" s="170" t="s">
        <v>474</v>
      </c>
      <c r="E156" s="170"/>
      <c r="F156" s="183">
        <f t="shared" si="24"/>
        <v>7036.4</v>
      </c>
      <c r="G156" s="183"/>
      <c r="H156" s="152">
        <f>H157</f>
        <v>7036.4</v>
      </c>
      <c r="I156" s="152"/>
      <c r="J156" s="152"/>
      <c r="K156" s="152">
        <f t="shared" si="25"/>
        <v>7036.4</v>
      </c>
      <c r="L156" s="152"/>
      <c r="M156" s="152">
        <f>M157</f>
        <v>7036.4</v>
      </c>
      <c r="N156" s="152"/>
      <c r="O156" s="152"/>
      <c r="P156" s="152">
        <f t="shared" si="26"/>
        <v>100</v>
      </c>
      <c r="Q156" s="152"/>
      <c r="R156" s="152">
        <f t="shared" si="22"/>
        <v>100</v>
      </c>
      <c r="S156" s="152"/>
      <c r="T156" s="152"/>
      <c r="U156" s="152">
        <f t="shared" si="27"/>
        <v>0</v>
      </c>
      <c r="V156" s="152"/>
      <c r="W156" s="152">
        <f t="shared" si="23"/>
        <v>0</v>
      </c>
      <c r="X156" s="152"/>
      <c r="Y156" s="152"/>
    </row>
    <row r="157" spans="2:25" s="189" customFormat="1" ht="12.75">
      <c r="B157" s="69" t="s">
        <v>207</v>
      </c>
      <c r="C157" s="187" t="s">
        <v>486</v>
      </c>
      <c r="D157" s="170" t="s">
        <v>474</v>
      </c>
      <c r="E157" s="170" t="s">
        <v>396</v>
      </c>
      <c r="F157" s="183">
        <f t="shared" si="24"/>
        <v>7036.4</v>
      </c>
      <c r="G157" s="183"/>
      <c r="H157" s="152">
        <v>7036.4</v>
      </c>
      <c r="I157" s="152"/>
      <c r="J157" s="152"/>
      <c r="K157" s="152">
        <f t="shared" si="25"/>
        <v>7036.4</v>
      </c>
      <c r="L157" s="152"/>
      <c r="M157" s="152">
        <v>7036.4</v>
      </c>
      <c r="N157" s="152"/>
      <c r="O157" s="152"/>
      <c r="P157" s="152">
        <f t="shared" si="26"/>
        <v>100</v>
      </c>
      <c r="Q157" s="152"/>
      <c r="R157" s="152">
        <f t="shared" si="22"/>
        <v>100</v>
      </c>
      <c r="S157" s="152"/>
      <c r="T157" s="152"/>
      <c r="U157" s="152">
        <f t="shared" si="27"/>
        <v>0</v>
      </c>
      <c r="V157" s="152"/>
      <c r="W157" s="152">
        <f t="shared" si="23"/>
        <v>0</v>
      </c>
      <c r="X157" s="152"/>
      <c r="Y157" s="152"/>
    </row>
    <row r="158" spans="2:25" s="189" customFormat="1" ht="25.5">
      <c r="B158" s="69" t="s">
        <v>584</v>
      </c>
      <c r="C158" s="187" t="s">
        <v>487</v>
      </c>
      <c r="D158" s="170"/>
      <c r="E158" s="170"/>
      <c r="F158" s="183">
        <f t="shared" si="24"/>
        <v>5073.6</v>
      </c>
      <c r="G158" s="183"/>
      <c r="H158" s="152">
        <f>H159</f>
        <v>5073.6</v>
      </c>
      <c r="I158" s="152"/>
      <c r="J158" s="152"/>
      <c r="K158" s="152">
        <f t="shared" si="25"/>
        <v>4334.6</v>
      </c>
      <c r="L158" s="152"/>
      <c r="M158" s="152">
        <f>M159</f>
        <v>4334.6</v>
      </c>
      <c r="N158" s="152"/>
      <c r="O158" s="152"/>
      <c r="P158" s="152">
        <f t="shared" si="26"/>
        <v>85.43440555029959</v>
      </c>
      <c r="Q158" s="152"/>
      <c r="R158" s="152">
        <f t="shared" si="22"/>
        <v>85.43440555029959</v>
      </c>
      <c r="S158" s="152"/>
      <c r="T158" s="152"/>
      <c r="U158" s="152">
        <f t="shared" si="27"/>
        <v>739</v>
      </c>
      <c r="V158" s="152"/>
      <c r="W158" s="152">
        <f t="shared" si="23"/>
        <v>739</v>
      </c>
      <c r="X158" s="152"/>
      <c r="Y158" s="152"/>
    </row>
    <row r="159" spans="2:25" s="189" customFormat="1" ht="25.5">
      <c r="B159" s="69" t="s">
        <v>473</v>
      </c>
      <c r="C159" s="187" t="s">
        <v>487</v>
      </c>
      <c r="D159" s="170" t="s">
        <v>474</v>
      </c>
      <c r="E159" s="170"/>
      <c r="F159" s="183">
        <f t="shared" si="24"/>
        <v>5073.6</v>
      </c>
      <c r="G159" s="183"/>
      <c r="H159" s="152">
        <f>H160</f>
        <v>5073.6</v>
      </c>
      <c r="I159" s="152"/>
      <c r="J159" s="152"/>
      <c r="K159" s="152">
        <f t="shared" si="25"/>
        <v>4334.6</v>
      </c>
      <c r="L159" s="152"/>
      <c r="M159" s="152">
        <f>M160</f>
        <v>4334.6</v>
      </c>
      <c r="N159" s="152"/>
      <c r="O159" s="152"/>
      <c r="P159" s="152">
        <f t="shared" si="26"/>
        <v>85.43440555029959</v>
      </c>
      <c r="Q159" s="152"/>
      <c r="R159" s="152">
        <f t="shared" si="22"/>
        <v>85.43440555029959</v>
      </c>
      <c r="S159" s="152"/>
      <c r="T159" s="152"/>
      <c r="U159" s="152">
        <f t="shared" si="27"/>
        <v>739</v>
      </c>
      <c r="V159" s="152"/>
      <c r="W159" s="152">
        <f t="shared" si="23"/>
        <v>739</v>
      </c>
      <c r="X159" s="152"/>
      <c r="Y159" s="152"/>
    </row>
    <row r="160" spans="2:25" s="189" customFormat="1" ht="12.75">
      <c r="B160" s="69" t="s">
        <v>207</v>
      </c>
      <c r="C160" s="187" t="s">
        <v>487</v>
      </c>
      <c r="D160" s="170" t="s">
        <v>474</v>
      </c>
      <c r="E160" s="170" t="s">
        <v>396</v>
      </c>
      <c r="F160" s="183">
        <f t="shared" si="24"/>
        <v>5073.6</v>
      </c>
      <c r="G160" s="201"/>
      <c r="H160" s="202">
        <v>5073.6</v>
      </c>
      <c r="I160" s="152"/>
      <c r="J160" s="152"/>
      <c r="K160" s="152">
        <f t="shared" si="25"/>
        <v>4334.6</v>
      </c>
      <c r="L160" s="202"/>
      <c r="M160" s="202">
        <v>4334.6</v>
      </c>
      <c r="N160" s="152"/>
      <c r="O160" s="152"/>
      <c r="P160" s="152">
        <f t="shared" si="26"/>
        <v>85.43440555029959</v>
      </c>
      <c r="Q160" s="152"/>
      <c r="R160" s="152">
        <f aca="true" t="shared" si="28" ref="R160:R175">M160/H160*100</f>
        <v>85.43440555029959</v>
      </c>
      <c r="S160" s="152"/>
      <c r="T160" s="152"/>
      <c r="U160" s="152">
        <f t="shared" si="27"/>
        <v>739</v>
      </c>
      <c r="V160" s="152"/>
      <c r="W160" s="152">
        <f aca="true" t="shared" si="29" ref="W160:W175">H160-M160</f>
        <v>739</v>
      </c>
      <c r="X160" s="152"/>
      <c r="Y160" s="152"/>
    </row>
    <row r="161" spans="2:25" ht="51">
      <c r="B161" s="69" t="s">
        <v>588</v>
      </c>
      <c r="C161" s="170" t="s">
        <v>544</v>
      </c>
      <c r="D161" s="170"/>
      <c r="E161" s="170"/>
      <c r="F161" s="183">
        <f t="shared" si="24"/>
        <v>975.8000000000001</v>
      </c>
      <c r="G161" s="183"/>
      <c r="H161" s="152">
        <f>H162+H164+H166</f>
        <v>975.8000000000001</v>
      </c>
      <c r="I161" s="152"/>
      <c r="J161" s="152"/>
      <c r="K161" s="152">
        <f t="shared" si="25"/>
        <v>814.4</v>
      </c>
      <c r="L161" s="152"/>
      <c r="M161" s="152">
        <f>M162+M164+M166</f>
        <v>814.4</v>
      </c>
      <c r="N161" s="152"/>
      <c r="O161" s="152"/>
      <c r="P161" s="152">
        <f t="shared" si="26"/>
        <v>83.45972535355605</v>
      </c>
      <c r="Q161" s="152"/>
      <c r="R161" s="152">
        <f t="shared" si="28"/>
        <v>83.45972535355605</v>
      </c>
      <c r="S161" s="152"/>
      <c r="T161" s="152"/>
      <c r="U161" s="152">
        <f t="shared" si="27"/>
        <v>161.4000000000001</v>
      </c>
      <c r="V161" s="152"/>
      <c r="W161" s="152">
        <f t="shared" si="29"/>
        <v>161.4000000000001</v>
      </c>
      <c r="X161" s="152"/>
      <c r="Y161" s="152"/>
    </row>
    <row r="162" spans="2:25" ht="38.25">
      <c r="B162" s="69" t="s">
        <v>425</v>
      </c>
      <c r="C162" s="170" t="s">
        <v>544</v>
      </c>
      <c r="D162" s="170" t="s">
        <v>120</v>
      </c>
      <c r="E162" s="170"/>
      <c r="F162" s="183">
        <f t="shared" si="24"/>
        <v>813.7</v>
      </c>
      <c r="G162" s="183"/>
      <c r="H162" s="152">
        <f>H163</f>
        <v>813.7</v>
      </c>
      <c r="I162" s="152"/>
      <c r="J162" s="152"/>
      <c r="K162" s="152">
        <f t="shared" si="25"/>
        <v>678.4</v>
      </c>
      <c r="L162" s="152"/>
      <c r="M162" s="152">
        <f>M163</f>
        <v>678.4</v>
      </c>
      <c r="N162" s="152"/>
      <c r="O162" s="152"/>
      <c r="P162" s="152">
        <f t="shared" si="26"/>
        <v>83.37225021506697</v>
      </c>
      <c r="Q162" s="152"/>
      <c r="R162" s="152">
        <f t="shared" si="28"/>
        <v>83.37225021506697</v>
      </c>
      <c r="S162" s="152"/>
      <c r="T162" s="152"/>
      <c r="U162" s="152">
        <f t="shared" si="27"/>
        <v>135.30000000000007</v>
      </c>
      <c r="V162" s="152"/>
      <c r="W162" s="152">
        <f t="shared" si="29"/>
        <v>135.30000000000007</v>
      </c>
      <c r="X162" s="152"/>
      <c r="Y162" s="152"/>
    </row>
    <row r="163" spans="2:25" ht="12.75">
      <c r="B163" s="203" t="s">
        <v>208</v>
      </c>
      <c r="C163" s="170" t="s">
        <v>544</v>
      </c>
      <c r="D163" s="170" t="s">
        <v>120</v>
      </c>
      <c r="E163" s="170" t="s">
        <v>398</v>
      </c>
      <c r="F163" s="183">
        <f t="shared" si="24"/>
        <v>813.7</v>
      </c>
      <c r="G163" s="183"/>
      <c r="H163" s="152">
        <v>813.7</v>
      </c>
      <c r="I163" s="152"/>
      <c r="J163" s="152"/>
      <c r="K163" s="152">
        <f t="shared" si="25"/>
        <v>678.4</v>
      </c>
      <c r="L163" s="152"/>
      <c r="M163" s="152">
        <v>678.4</v>
      </c>
      <c r="N163" s="152"/>
      <c r="O163" s="152"/>
      <c r="P163" s="152">
        <f t="shared" si="26"/>
        <v>83.37225021506697</v>
      </c>
      <c r="Q163" s="152"/>
      <c r="R163" s="152">
        <f t="shared" si="28"/>
        <v>83.37225021506697</v>
      </c>
      <c r="S163" s="152"/>
      <c r="T163" s="152"/>
      <c r="U163" s="152">
        <f t="shared" si="27"/>
        <v>135.30000000000007</v>
      </c>
      <c r="V163" s="152"/>
      <c r="W163" s="152">
        <f t="shared" si="29"/>
        <v>135.30000000000007</v>
      </c>
      <c r="X163" s="152"/>
      <c r="Y163" s="152"/>
    </row>
    <row r="164" spans="2:25" ht="12.75">
      <c r="B164" s="181" t="s">
        <v>432</v>
      </c>
      <c r="C164" s="170" t="s">
        <v>544</v>
      </c>
      <c r="D164" s="170" t="s">
        <v>433</v>
      </c>
      <c r="E164" s="170"/>
      <c r="F164" s="183">
        <f t="shared" si="24"/>
        <v>160.7</v>
      </c>
      <c r="G164" s="183"/>
      <c r="H164" s="237">
        <f>H165</f>
        <v>160.7</v>
      </c>
      <c r="I164" s="152"/>
      <c r="J164" s="152"/>
      <c r="K164" s="152">
        <f t="shared" si="25"/>
        <v>135.5</v>
      </c>
      <c r="L164" s="152"/>
      <c r="M164" s="237">
        <f>M165</f>
        <v>135.5</v>
      </c>
      <c r="N164" s="152"/>
      <c r="O164" s="152"/>
      <c r="P164" s="152">
        <f t="shared" si="26"/>
        <v>84.31860609831986</v>
      </c>
      <c r="Q164" s="152"/>
      <c r="R164" s="152">
        <f t="shared" si="28"/>
        <v>84.31860609831986</v>
      </c>
      <c r="S164" s="152"/>
      <c r="T164" s="152"/>
      <c r="U164" s="152">
        <f t="shared" si="27"/>
        <v>25.19999999999999</v>
      </c>
      <c r="V164" s="152"/>
      <c r="W164" s="152">
        <f t="shared" si="29"/>
        <v>25.19999999999999</v>
      </c>
      <c r="X164" s="152"/>
      <c r="Y164" s="152"/>
    </row>
    <row r="165" spans="2:25" ht="12.75">
      <c r="B165" s="203" t="s">
        <v>208</v>
      </c>
      <c r="C165" s="170" t="s">
        <v>544</v>
      </c>
      <c r="D165" s="170" t="s">
        <v>433</v>
      </c>
      <c r="E165" s="170" t="s">
        <v>398</v>
      </c>
      <c r="F165" s="183">
        <f t="shared" si="24"/>
        <v>160.7</v>
      </c>
      <c r="G165" s="183"/>
      <c r="H165" s="237">
        <v>160.7</v>
      </c>
      <c r="I165" s="152"/>
      <c r="J165" s="152"/>
      <c r="K165" s="152">
        <f t="shared" si="25"/>
        <v>135.5</v>
      </c>
      <c r="L165" s="152"/>
      <c r="M165" s="237">
        <v>135.5</v>
      </c>
      <c r="N165" s="152"/>
      <c r="O165" s="152"/>
      <c r="P165" s="152">
        <f t="shared" si="26"/>
        <v>84.31860609831986</v>
      </c>
      <c r="Q165" s="152"/>
      <c r="R165" s="152">
        <f t="shared" si="28"/>
        <v>84.31860609831986</v>
      </c>
      <c r="S165" s="152"/>
      <c r="T165" s="152"/>
      <c r="U165" s="152">
        <f t="shared" si="27"/>
        <v>25.19999999999999</v>
      </c>
      <c r="V165" s="152"/>
      <c r="W165" s="152">
        <f t="shared" si="29"/>
        <v>25.19999999999999</v>
      </c>
      <c r="X165" s="152"/>
      <c r="Y165" s="152"/>
    </row>
    <row r="166" spans="2:25" ht="12.75">
      <c r="B166" s="181" t="s">
        <v>437</v>
      </c>
      <c r="C166" s="170" t="s">
        <v>544</v>
      </c>
      <c r="D166" s="170" t="s">
        <v>72</v>
      </c>
      <c r="E166" s="170"/>
      <c r="F166" s="183">
        <f t="shared" si="24"/>
        <v>1.4</v>
      </c>
      <c r="G166" s="183"/>
      <c r="H166" s="237">
        <f>H167</f>
        <v>1.4</v>
      </c>
      <c r="I166" s="152"/>
      <c r="J166" s="152"/>
      <c r="K166" s="152">
        <f t="shared" si="25"/>
        <v>0.5</v>
      </c>
      <c r="L166" s="152"/>
      <c r="M166" s="237">
        <f>M167</f>
        <v>0.5</v>
      </c>
      <c r="N166" s="152"/>
      <c r="O166" s="152"/>
      <c r="P166" s="152">
        <f t="shared" si="26"/>
        <v>35.714285714285715</v>
      </c>
      <c r="Q166" s="152"/>
      <c r="R166" s="152">
        <f t="shared" si="28"/>
        <v>35.714285714285715</v>
      </c>
      <c r="S166" s="152"/>
      <c r="T166" s="152"/>
      <c r="U166" s="152">
        <f t="shared" si="27"/>
        <v>0.8999999999999999</v>
      </c>
      <c r="V166" s="152"/>
      <c r="W166" s="152">
        <f t="shared" si="29"/>
        <v>0.8999999999999999</v>
      </c>
      <c r="X166" s="152"/>
      <c r="Y166" s="152"/>
    </row>
    <row r="167" spans="2:25" ht="12.75">
      <c r="B167" s="203" t="s">
        <v>208</v>
      </c>
      <c r="C167" s="170" t="s">
        <v>544</v>
      </c>
      <c r="D167" s="170" t="s">
        <v>72</v>
      </c>
      <c r="E167" s="170" t="s">
        <v>398</v>
      </c>
      <c r="F167" s="183">
        <f t="shared" si="24"/>
        <v>1.4</v>
      </c>
      <c r="G167" s="183"/>
      <c r="H167" s="237">
        <v>1.4</v>
      </c>
      <c r="I167" s="152"/>
      <c r="J167" s="152"/>
      <c r="K167" s="152">
        <f t="shared" si="25"/>
        <v>0.5</v>
      </c>
      <c r="L167" s="152"/>
      <c r="M167" s="237">
        <v>0.5</v>
      </c>
      <c r="N167" s="152"/>
      <c r="O167" s="152"/>
      <c r="P167" s="152">
        <f t="shared" si="26"/>
        <v>35.714285714285715</v>
      </c>
      <c r="Q167" s="152"/>
      <c r="R167" s="152">
        <f t="shared" si="28"/>
        <v>35.714285714285715</v>
      </c>
      <c r="S167" s="152"/>
      <c r="T167" s="152"/>
      <c r="U167" s="152">
        <f t="shared" si="27"/>
        <v>0.8999999999999999</v>
      </c>
      <c r="V167" s="152"/>
      <c r="W167" s="152">
        <f t="shared" si="29"/>
        <v>0.8999999999999999</v>
      </c>
      <c r="X167" s="152"/>
      <c r="Y167" s="152"/>
    </row>
    <row r="168" spans="2:25" ht="25.5">
      <c r="B168" s="69" t="s">
        <v>589</v>
      </c>
      <c r="C168" s="170" t="s">
        <v>545</v>
      </c>
      <c r="D168" s="170"/>
      <c r="E168" s="170"/>
      <c r="F168" s="183">
        <f t="shared" si="24"/>
        <v>3373.1</v>
      </c>
      <c r="G168" s="183">
        <f>G169</f>
        <v>880.4</v>
      </c>
      <c r="H168" s="152">
        <f>H169</f>
        <v>2492.7</v>
      </c>
      <c r="I168" s="152"/>
      <c r="J168" s="152"/>
      <c r="K168" s="152">
        <f t="shared" si="25"/>
        <v>2691.9</v>
      </c>
      <c r="L168" s="152">
        <f>L169</f>
        <v>657.6</v>
      </c>
      <c r="M168" s="152">
        <f>M169</f>
        <v>2034.3</v>
      </c>
      <c r="N168" s="152"/>
      <c r="O168" s="152"/>
      <c r="P168" s="152">
        <f t="shared" si="26"/>
        <v>79.80492721828585</v>
      </c>
      <c r="Q168" s="152">
        <f aca="true" t="shared" si="30" ref="Q168:Q177">L168/G168*100</f>
        <v>74.69332121762835</v>
      </c>
      <c r="R168" s="152">
        <f t="shared" si="28"/>
        <v>81.61030208207968</v>
      </c>
      <c r="S168" s="152"/>
      <c r="T168" s="152"/>
      <c r="U168" s="152">
        <f t="shared" si="27"/>
        <v>681.1999999999998</v>
      </c>
      <c r="V168" s="152">
        <f aca="true" t="shared" si="31" ref="V168:V177">G168-L168</f>
        <v>222.79999999999995</v>
      </c>
      <c r="W168" s="152">
        <f t="shared" si="29"/>
        <v>458.39999999999986</v>
      </c>
      <c r="X168" s="152"/>
      <c r="Y168" s="152"/>
    </row>
    <row r="169" spans="2:25" ht="25.5">
      <c r="B169" s="69" t="s">
        <v>473</v>
      </c>
      <c r="C169" s="170" t="s">
        <v>545</v>
      </c>
      <c r="D169" s="170" t="s">
        <v>474</v>
      </c>
      <c r="E169" s="170"/>
      <c r="F169" s="183">
        <f t="shared" si="24"/>
        <v>3373.1</v>
      </c>
      <c r="G169" s="183">
        <f>G170</f>
        <v>880.4</v>
      </c>
      <c r="H169" s="152">
        <f>H170</f>
        <v>2492.7</v>
      </c>
      <c r="I169" s="152"/>
      <c r="J169" s="152"/>
      <c r="K169" s="152">
        <f t="shared" si="25"/>
        <v>2691.9</v>
      </c>
      <c r="L169" s="152">
        <f>L170</f>
        <v>657.6</v>
      </c>
      <c r="M169" s="152">
        <f>M170</f>
        <v>2034.3</v>
      </c>
      <c r="N169" s="152"/>
      <c r="O169" s="152"/>
      <c r="P169" s="152">
        <f t="shared" si="26"/>
        <v>79.80492721828585</v>
      </c>
      <c r="Q169" s="152">
        <f t="shared" si="30"/>
        <v>74.69332121762835</v>
      </c>
      <c r="R169" s="152">
        <f t="shared" si="28"/>
        <v>81.61030208207968</v>
      </c>
      <c r="S169" s="152"/>
      <c r="T169" s="152"/>
      <c r="U169" s="152">
        <f t="shared" si="27"/>
        <v>681.1999999999998</v>
      </c>
      <c r="V169" s="152">
        <f t="shared" si="31"/>
        <v>222.79999999999995</v>
      </c>
      <c r="W169" s="152">
        <f t="shared" si="29"/>
        <v>458.39999999999986</v>
      </c>
      <c r="X169" s="152"/>
      <c r="Y169" s="152"/>
    </row>
    <row r="170" spans="2:25" ht="12.75">
      <c r="B170" s="69" t="s">
        <v>210</v>
      </c>
      <c r="C170" s="170" t="s">
        <v>545</v>
      </c>
      <c r="D170" s="170" t="s">
        <v>474</v>
      </c>
      <c r="E170" s="170" t="s">
        <v>400</v>
      </c>
      <c r="F170" s="183">
        <f t="shared" si="24"/>
        <v>3373.1</v>
      </c>
      <c r="G170" s="183">
        <v>880.4</v>
      </c>
      <c r="H170" s="152">
        <v>2492.7</v>
      </c>
      <c r="I170" s="152"/>
      <c r="J170" s="152"/>
      <c r="K170" s="152">
        <f t="shared" si="25"/>
        <v>2691.9</v>
      </c>
      <c r="L170" s="152">
        <v>657.6</v>
      </c>
      <c r="M170" s="152">
        <v>2034.3</v>
      </c>
      <c r="N170" s="152"/>
      <c r="O170" s="152"/>
      <c r="P170" s="152">
        <f t="shared" si="26"/>
        <v>79.80492721828585</v>
      </c>
      <c r="Q170" s="152">
        <f t="shared" si="30"/>
        <v>74.69332121762835</v>
      </c>
      <c r="R170" s="152">
        <f t="shared" si="28"/>
        <v>81.61030208207968</v>
      </c>
      <c r="S170" s="152"/>
      <c r="T170" s="152"/>
      <c r="U170" s="152">
        <f t="shared" si="27"/>
        <v>681.1999999999998</v>
      </c>
      <c r="V170" s="152">
        <f t="shared" si="31"/>
        <v>222.79999999999995</v>
      </c>
      <c r="W170" s="152">
        <f t="shared" si="29"/>
        <v>458.39999999999986</v>
      </c>
      <c r="X170" s="152"/>
      <c r="Y170" s="152"/>
    </row>
    <row r="171" spans="2:25" ht="25.5">
      <c r="B171" s="69" t="s">
        <v>590</v>
      </c>
      <c r="C171" s="170" t="s">
        <v>546</v>
      </c>
      <c r="D171" s="170"/>
      <c r="E171" s="170"/>
      <c r="F171" s="183">
        <f t="shared" si="24"/>
        <v>4394.5</v>
      </c>
      <c r="G171" s="183">
        <f>G172+G174+G176</f>
        <v>1898.6</v>
      </c>
      <c r="H171" s="152">
        <f>H172+H174+H176</f>
        <v>2495.9</v>
      </c>
      <c r="I171" s="152"/>
      <c r="J171" s="152"/>
      <c r="K171" s="152">
        <f t="shared" si="25"/>
        <v>3092.3</v>
      </c>
      <c r="L171" s="152">
        <f>L172+L174+L176</f>
        <v>1255.8</v>
      </c>
      <c r="M171" s="152">
        <f>M172+M174+M176</f>
        <v>1836.5</v>
      </c>
      <c r="N171" s="152"/>
      <c r="O171" s="152"/>
      <c r="P171" s="152">
        <f t="shared" si="26"/>
        <v>70.36750483558994</v>
      </c>
      <c r="Q171" s="152">
        <f t="shared" si="30"/>
        <v>66.14347413883914</v>
      </c>
      <c r="R171" s="152">
        <f t="shared" si="28"/>
        <v>73.58067230257622</v>
      </c>
      <c r="S171" s="152"/>
      <c r="T171" s="152"/>
      <c r="U171" s="152">
        <f t="shared" si="27"/>
        <v>1302.1999999999998</v>
      </c>
      <c r="V171" s="152">
        <f t="shared" si="31"/>
        <v>642.8</v>
      </c>
      <c r="W171" s="152">
        <f t="shared" si="29"/>
        <v>659.4000000000001</v>
      </c>
      <c r="X171" s="152"/>
      <c r="Y171" s="152"/>
    </row>
    <row r="172" spans="2:25" ht="38.25">
      <c r="B172" s="69" t="s">
        <v>425</v>
      </c>
      <c r="C172" s="170" t="s">
        <v>546</v>
      </c>
      <c r="D172" s="170" t="s">
        <v>120</v>
      </c>
      <c r="E172" s="170"/>
      <c r="F172" s="183">
        <f t="shared" si="24"/>
        <v>3627.3</v>
      </c>
      <c r="G172" s="183">
        <f>G173</f>
        <v>1181</v>
      </c>
      <c r="H172" s="152">
        <f>H173</f>
        <v>2446.3</v>
      </c>
      <c r="I172" s="152"/>
      <c r="J172" s="152"/>
      <c r="K172" s="152">
        <f t="shared" si="25"/>
        <v>2441.1</v>
      </c>
      <c r="L172" s="152">
        <f>L173</f>
        <v>633.5</v>
      </c>
      <c r="M172" s="152">
        <f>M173</f>
        <v>1807.6</v>
      </c>
      <c r="N172" s="152"/>
      <c r="O172" s="152"/>
      <c r="P172" s="152">
        <f t="shared" si="26"/>
        <v>67.29799024067488</v>
      </c>
      <c r="Q172" s="152">
        <f t="shared" si="30"/>
        <v>53.64098221845893</v>
      </c>
      <c r="R172" s="152">
        <f t="shared" si="28"/>
        <v>73.89118260229733</v>
      </c>
      <c r="S172" s="152"/>
      <c r="T172" s="152"/>
      <c r="U172" s="152">
        <f t="shared" si="27"/>
        <v>1186.2000000000003</v>
      </c>
      <c r="V172" s="152">
        <f t="shared" si="31"/>
        <v>547.5</v>
      </c>
      <c r="W172" s="152">
        <f t="shared" si="29"/>
        <v>638.7000000000003</v>
      </c>
      <c r="X172" s="152"/>
      <c r="Y172" s="152"/>
    </row>
    <row r="173" spans="2:25" ht="12.75">
      <c r="B173" s="69" t="s">
        <v>210</v>
      </c>
      <c r="C173" s="170" t="s">
        <v>546</v>
      </c>
      <c r="D173" s="170" t="s">
        <v>120</v>
      </c>
      <c r="E173" s="170" t="s">
        <v>400</v>
      </c>
      <c r="F173" s="183">
        <f t="shared" si="24"/>
        <v>3627.3</v>
      </c>
      <c r="G173" s="183">
        <v>1181</v>
      </c>
      <c r="H173" s="237">
        <v>2446.3</v>
      </c>
      <c r="I173" s="152"/>
      <c r="J173" s="152"/>
      <c r="K173" s="152">
        <f t="shared" si="25"/>
        <v>2441.1</v>
      </c>
      <c r="L173" s="152">
        <v>633.5</v>
      </c>
      <c r="M173" s="237">
        <v>1807.6</v>
      </c>
      <c r="N173" s="152"/>
      <c r="O173" s="152"/>
      <c r="P173" s="152">
        <f t="shared" si="26"/>
        <v>67.29799024067488</v>
      </c>
      <c r="Q173" s="152">
        <f t="shared" si="30"/>
        <v>53.64098221845893</v>
      </c>
      <c r="R173" s="152">
        <f t="shared" si="28"/>
        <v>73.89118260229733</v>
      </c>
      <c r="S173" s="152"/>
      <c r="T173" s="152"/>
      <c r="U173" s="152">
        <f t="shared" si="27"/>
        <v>1186.2000000000003</v>
      </c>
      <c r="V173" s="152">
        <f t="shared" si="31"/>
        <v>547.5</v>
      </c>
      <c r="W173" s="152">
        <f t="shared" si="29"/>
        <v>638.7000000000003</v>
      </c>
      <c r="X173" s="152"/>
      <c r="Y173" s="152"/>
    </row>
    <row r="174" spans="2:25" ht="12.75">
      <c r="B174" s="181" t="s">
        <v>432</v>
      </c>
      <c r="C174" s="170" t="s">
        <v>546</v>
      </c>
      <c r="D174" s="170" t="s">
        <v>433</v>
      </c>
      <c r="E174" s="170"/>
      <c r="F174" s="183">
        <f t="shared" si="24"/>
        <v>762.2</v>
      </c>
      <c r="G174" s="183">
        <f>G175</f>
        <v>712.6</v>
      </c>
      <c r="H174" s="152">
        <f>H175</f>
        <v>49.6</v>
      </c>
      <c r="I174" s="152"/>
      <c r="J174" s="152"/>
      <c r="K174" s="152">
        <f t="shared" si="25"/>
        <v>651.1999999999999</v>
      </c>
      <c r="L174" s="152">
        <f>L175</f>
        <v>622.3</v>
      </c>
      <c r="M174" s="152">
        <f>M175</f>
        <v>28.9</v>
      </c>
      <c r="N174" s="152"/>
      <c r="O174" s="152"/>
      <c r="P174" s="152">
        <f t="shared" si="26"/>
        <v>85.43689320388349</v>
      </c>
      <c r="Q174" s="152">
        <f t="shared" si="30"/>
        <v>87.32809430255402</v>
      </c>
      <c r="R174" s="152">
        <f t="shared" si="28"/>
        <v>58.266129032258064</v>
      </c>
      <c r="S174" s="152"/>
      <c r="T174" s="152"/>
      <c r="U174" s="152">
        <f t="shared" si="27"/>
        <v>111.00000000000011</v>
      </c>
      <c r="V174" s="152">
        <f t="shared" si="31"/>
        <v>90.30000000000007</v>
      </c>
      <c r="W174" s="152">
        <f t="shared" si="29"/>
        <v>20.700000000000003</v>
      </c>
      <c r="X174" s="152"/>
      <c r="Y174" s="152"/>
    </row>
    <row r="175" spans="2:25" ht="12.75">
      <c r="B175" s="69" t="s">
        <v>210</v>
      </c>
      <c r="C175" s="170" t="s">
        <v>546</v>
      </c>
      <c r="D175" s="170" t="s">
        <v>433</v>
      </c>
      <c r="E175" s="170" t="s">
        <v>400</v>
      </c>
      <c r="F175" s="183">
        <f t="shared" si="24"/>
        <v>762.2</v>
      </c>
      <c r="G175" s="183">
        <v>712.6</v>
      </c>
      <c r="H175" s="152">
        <v>49.6</v>
      </c>
      <c r="I175" s="152"/>
      <c r="J175" s="152"/>
      <c r="K175" s="152">
        <f t="shared" si="25"/>
        <v>651.1999999999999</v>
      </c>
      <c r="L175" s="152">
        <v>622.3</v>
      </c>
      <c r="M175" s="152">
        <v>28.9</v>
      </c>
      <c r="N175" s="152"/>
      <c r="O175" s="152"/>
      <c r="P175" s="152">
        <f t="shared" si="26"/>
        <v>85.43689320388349</v>
      </c>
      <c r="Q175" s="152">
        <f t="shared" si="30"/>
        <v>87.32809430255402</v>
      </c>
      <c r="R175" s="152">
        <f t="shared" si="28"/>
        <v>58.266129032258064</v>
      </c>
      <c r="S175" s="152"/>
      <c r="T175" s="152"/>
      <c r="U175" s="152">
        <f t="shared" si="27"/>
        <v>111.00000000000011</v>
      </c>
      <c r="V175" s="152">
        <f t="shared" si="31"/>
        <v>90.30000000000007</v>
      </c>
      <c r="W175" s="152">
        <f t="shared" si="29"/>
        <v>20.700000000000003</v>
      </c>
      <c r="X175" s="152"/>
      <c r="Y175" s="152"/>
    </row>
    <row r="176" spans="2:25" ht="12.75">
      <c r="B176" s="181" t="s">
        <v>437</v>
      </c>
      <c r="C176" s="170" t="s">
        <v>546</v>
      </c>
      <c r="D176" s="170" t="s">
        <v>72</v>
      </c>
      <c r="E176" s="170"/>
      <c r="F176" s="183">
        <f t="shared" si="24"/>
        <v>5</v>
      </c>
      <c r="G176" s="183">
        <f>G177</f>
        <v>5</v>
      </c>
      <c r="H176" s="152"/>
      <c r="I176" s="152"/>
      <c r="J176" s="152"/>
      <c r="K176" s="152">
        <f t="shared" si="25"/>
        <v>0</v>
      </c>
      <c r="L176" s="152">
        <f>L177</f>
        <v>0</v>
      </c>
      <c r="M176" s="152"/>
      <c r="N176" s="152"/>
      <c r="O176" s="152"/>
      <c r="P176" s="152">
        <f t="shared" si="26"/>
        <v>0</v>
      </c>
      <c r="Q176" s="152">
        <f t="shared" si="30"/>
        <v>0</v>
      </c>
      <c r="R176" s="152"/>
      <c r="S176" s="152"/>
      <c r="T176" s="152"/>
      <c r="U176" s="152">
        <f t="shared" si="27"/>
        <v>5</v>
      </c>
      <c r="V176" s="152">
        <f t="shared" si="31"/>
        <v>5</v>
      </c>
      <c r="W176" s="152"/>
      <c r="X176" s="152"/>
      <c r="Y176" s="152"/>
    </row>
    <row r="177" spans="2:25" ht="12.75">
      <c r="B177" s="69" t="s">
        <v>210</v>
      </c>
      <c r="C177" s="170" t="s">
        <v>546</v>
      </c>
      <c r="D177" s="170" t="s">
        <v>72</v>
      </c>
      <c r="E177" s="170" t="s">
        <v>400</v>
      </c>
      <c r="F177" s="183">
        <f t="shared" si="24"/>
        <v>5</v>
      </c>
      <c r="G177" s="183">
        <v>5</v>
      </c>
      <c r="H177" s="152"/>
      <c r="I177" s="152"/>
      <c r="J177" s="152"/>
      <c r="K177" s="152">
        <f t="shared" si="25"/>
        <v>0</v>
      </c>
      <c r="L177" s="152">
        <v>0</v>
      </c>
      <c r="M177" s="152"/>
      <c r="N177" s="152"/>
      <c r="O177" s="152"/>
      <c r="P177" s="152">
        <f t="shared" si="26"/>
        <v>0</v>
      </c>
      <c r="Q177" s="152">
        <f t="shared" si="30"/>
        <v>0</v>
      </c>
      <c r="R177" s="152"/>
      <c r="S177" s="152"/>
      <c r="T177" s="152"/>
      <c r="U177" s="152">
        <f t="shared" si="27"/>
        <v>5</v>
      </c>
      <c r="V177" s="152">
        <f t="shared" si="31"/>
        <v>5</v>
      </c>
      <c r="W177" s="152"/>
      <c r="X177" s="152"/>
      <c r="Y177" s="152"/>
    </row>
    <row r="178" spans="2:25" ht="25.5">
      <c r="B178" s="69" t="s">
        <v>591</v>
      </c>
      <c r="C178" s="170" t="s">
        <v>547</v>
      </c>
      <c r="D178" s="170"/>
      <c r="E178" s="170"/>
      <c r="F178" s="183">
        <f t="shared" si="24"/>
        <v>2125.3</v>
      </c>
      <c r="G178" s="183"/>
      <c r="H178" s="152">
        <f>H179</f>
        <v>2125.3</v>
      </c>
      <c r="I178" s="152"/>
      <c r="J178" s="152"/>
      <c r="K178" s="152">
        <f aca="true" t="shared" si="32" ref="K178:K212">M178+N178+O178+L178</f>
        <v>1552.2</v>
      </c>
      <c r="L178" s="152"/>
      <c r="M178" s="152">
        <f>M179</f>
        <v>1552.2</v>
      </c>
      <c r="N178" s="152"/>
      <c r="O178" s="152"/>
      <c r="P178" s="152">
        <f t="shared" si="26"/>
        <v>73.03439514421493</v>
      </c>
      <c r="Q178" s="152"/>
      <c r="R178" s="152">
        <f aca="true" t="shared" si="33" ref="R178:R226">M178/H178*100</f>
        <v>73.03439514421493</v>
      </c>
      <c r="S178" s="152"/>
      <c r="T178" s="152"/>
      <c r="U178" s="152">
        <f t="shared" si="27"/>
        <v>573.1000000000001</v>
      </c>
      <c r="V178" s="152"/>
      <c r="W178" s="152">
        <f aca="true" t="shared" si="34" ref="W178:W226">H178-M178</f>
        <v>573.1000000000001</v>
      </c>
      <c r="X178" s="152"/>
      <c r="Y178" s="152"/>
    </row>
    <row r="179" spans="2:25" ht="12.75">
      <c r="B179" s="69" t="s">
        <v>511</v>
      </c>
      <c r="C179" s="170" t="s">
        <v>547</v>
      </c>
      <c r="D179" s="170" t="s">
        <v>548</v>
      </c>
      <c r="E179" s="170"/>
      <c r="F179" s="183">
        <f t="shared" si="24"/>
        <v>2125.3</v>
      </c>
      <c r="G179" s="183"/>
      <c r="H179" s="152">
        <f>H180</f>
        <v>2125.3</v>
      </c>
      <c r="I179" s="152"/>
      <c r="J179" s="152"/>
      <c r="K179" s="152">
        <f t="shared" si="32"/>
        <v>1552.2</v>
      </c>
      <c r="L179" s="152"/>
      <c r="M179" s="152">
        <f>M180</f>
        <v>1552.2</v>
      </c>
      <c r="N179" s="152"/>
      <c r="O179" s="152"/>
      <c r="P179" s="152">
        <f t="shared" si="26"/>
        <v>73.03439514421493</v>
      </c>
      <c r="Q179" s="152"/>
      <c r="R179" s="152">
        <f t="shared" si="33"/>
        <v>73.03439514421493</v>
      </c>
      <c r="S179" s="152"/>
      <c r="T179" s="152"/>
      <c r="U179" s="152">
        <f t="shared" si="27"/>
        <v>573.1000000000001</v>
      </c>
      <c r="V179" s="152"/>
      <c r="W179" s="152">
        <f t="shared" si="34"/>
        <v>573.1000000000001</v>
      </c>
      <c r="X179" s="152"/>
      <c r="Y179" s="152"/>
    </row>
    <row r="180" spans="2:25" ht="12.75">
      <c r="B180" s="69" t="s">
        <v>363</v>
      </c>
      <c r="C180" s="170" t="s">
        <v>547</v>
      </c>
      <c r="D180" s="170" t="s">
        <v>548</v>
      </c>
      <c r="E180" s="170" t="s">
        <v>402</v>
      </c>
      <c r="F180" s="183">
        <f t="shared" si="24"/>
        <v>2125.3</v>
      </c>
      <c r="G180" s="183"/>
      <c r="H180" s="152">
        <v>2125.3</v>
      </c>
      <c r="I180" s="152"/>
      <c r="J180" s="152"/>
      <c r="K180" s="152">
        <f t="shared" si="32"/>
        <v>1552.2</v>
      </c>
      <c r="L180" s="152"/>
      <c r="M180" s="152">
        <v>1552.2</v>
      </c>
      <c r="N180" s="152"/>
      <c r="O180" s="152"/>
      <c r="P180" s="152">
        <f t="shared" si="26"/>
        <v>73.03439514421493</v>
      </c>
      <c r="Q180" s="152"/>
      <c r="R180" s="152">
        <f t="shared" si="33"/>
        <v>73.03439514421493</v>
      </c>
      <c r="S180" s="152"/>
      <c r="T180" s="152"/>
      <c r="U180" s="152">
        <f t="shared" si="27"/>
        <v>573.1000000000001</v>
      </c>
      <c r="V180" s="152"/>
      <c r="W180" s="152">
        <f t="shared" si="34"/>
        <v>573.1000000000001</v>
      </c>
      <c r="X180" s="152"/>
      <c r="Y180" s="152"/>
    </row>
    <row r="181" spans="2:25" ht="25.5">
      <c r="B181" s="69" t="s">
        <v>592</v>
      </c>
      <c r="C181" s="204" t="s">
        <v>549</v>
      </c>
      <c r="D181" s="170"/>
      <c r="E181" s="170"/>
      <c r="F181" s="183">
        <f t="shared" si="24"/>
        <v>11.9</v>
      </c>
      <c r="G181" s="183"/>
      <c r="H181" s="152">
        <f>H182</f>
        <v>11.9</v>
      </c>
      <c r="I181" s="152"/>
      <c r="J181" s="152"/>
      <c r="K181" s="152">
        <f t="shared" si="32"/>
        <v>11.9</v>
      </c>
      <c r="L181" s="152"/>
      <c r="M181" s="152">
        <f>M182</f>
        <v>11.9</v>
      </c>
      <c r="N181" s="152"/>
      <c r="O181" s="152"/>
      <c r="P181" s="152">
        <f t="shared" si="26"/>
        <v>100</v>
      </c>
      <c r="Q181" s="152"/>
      <c r="R181" s="152">
        <f t="shared" si="33"/>
        <v>100</v>
      </c>
      <c r="S181" s="152"/>
      <c r="T181" s="152"/>
      <c r="U181" s="152">
        <f t="shared" si="27"/>
        <v>0</v>
      </c>
      <c r="V181" s="152"/>
      <c r="W181" s="152">
        <f t="shared" si="34"/>
        <v>0</v>
      </c>
      <c r="X181" s="152"/>
      <c r="Y181" s="152"/>
    </row>
    <row r="182" spans="2:25" ht="25.5">
      <c r="B182" s="69" t="s">
        <v>473</v>
      </c>
      <c r="C182" s="204" t="s">
        <v>549</v>
      </c>
      <c r="D182" s="170" t="s">
        <v>474</v>
      </c>
      <c r="E182" s="170"/>
      <c r="F182" s="183">
        <f t="shared" si="24"/>
        <v>11.9</v>
      </c>
      <c r="G182" s="183"/>
      <c r="H182" s="152">
        <f>H183</f>
        <v>11.9</v>
      </c>
      <c r="I182" s="152"/>
      <c r="J182" s="152"/>
      <c r="K182" s="152">
        <f t="shared" si="32"/>
        <v>11.9</v>
      </c>
      <c r="L182" s="152"/>
      <c r="M182" s="152">
        <f>M183</f>
        <v>11.9</v>
      </c>
      <c r="N182" s="152"/>
      <c r="O182" s="152"/>
      <c r="P182" s="152">
        <f t="shared" si="26"/>
        <v>100</v>
      </c>
      <c r="Q182" s="152"/>
      <c r="R182" s="152">
        <f t="shared" si="33"/>
        <v>100</v>
      </c>
      <c r="S182" s="152"/>
      <c r="T182" s="152"/>
      <c r="U182" s="152">
        <f t="shared" si="27"/>
        <v>0</v>
      </c>
      <c r="V182" s="152"/>
      <c r="W182" s="152">
        <f t="shared" si="34"/>
        <v>0</v>
      </c>
      <c r="X182" s="152"/>
      <c r="Y182" s="152"/>
    </row>
    <row r="183" spans="2:25" ht="12.75">
      <c r="B183" s="69" t="s">
        <v>357</v>
      </c>
      <c r="C183" s="204" t="s">
        <v>549</v>
      </c>
      <c r="D183" s="170">
        <v>600</v>
      </c>
      <c r="E183" s="170" t="s">
        <v>403</v>
      </c>
      <c r="F183" s="183">
        <f t="shared" si="24"/>
        <v>11.9</v>
      </c>
      <c r="G183" s="183"/>
      <c r="H183" s="152">
        <v>11.9</v>
      </c>
      <c r="I183" s="152"/>
      <c r="J183" s="152"/>
      <c r="K183" s="152">
        <f t="shared" si="32"/>
        <v>11.9</v>
      </c>
      <c r="L183" s="152"/>
      <c r="M183" s="152">
        <v>11.9</v>
      </c>
      <c r="N183" s="152"/>
      <c r="O183" s="152"/>
      <c r="P183" s="152">
        <f t="shared" si="26"/>
        <v>100</v>
      </c>
      <c r="Q183" s="152"/>
      <c r="R183" s="152">
        <f t="shared" si="33"/>
        <v>100</v>
      </c>
      <c r="S183" s="152"/>
      <c r="T183" s="152"/>
      <c r="U183" s="152">
        <f t="shared" si="27"/>
        <v>0</v>
      </c>
      <c r="V183" s="152"/>
      <c r="W183" s="152">
        <f t="shared" si="34"/>
        <v>0</v>
      </c>
      <c r="X183" s="152"/>
      <c r="Y183" s="152"/>
    </row>
    <row r="184" spans="2:25" ht="38.25">
      <c r="B184" s="69" t="s">
        <v>290</v>
      </c>
      <c r="C184" s="205" t="s">
        <v>291</v>
      </c>
      <c r="D184" s="170"/>
      <c r="E184" s="170"/>
      <c r="F184" s="183">
        <f t="shared" si="24"/>
        <v>406.7</v>
      </c>
      <c r="G184" s="183"/>
      <c r="H184" s="152">
        <f>H185</f>
        <v>406.7</v>
      </c>
      <c r="I184" s="152"/>
      <c r="J184" s="152"/>
      <c r="K184" s="152">
        <f t="shared" si="32"/>
        <v>0</v>
      </c>
      <c r="L184" s="152"/>
      <c r="M184" s="152">
        <f>M185</f>
        <v>0</v>
      </c>
      <c r="N184" s="152"/>
      <c r="O184" s="152"/>
      <c r="P184" s="152">
        <f t="shared" si="26"/>
        <v>0</v>
      </c>
      <c r="Q184" s="152"/>
      <c r="R184" s="152">
        <f t="shared" si="33"/>
        <v>0</v>
      </c>
      <c r="S184" s="152"/>
      <c r="T184" s="152"/>
      <c r="U184" s="152">
        <f t="shared" si="27"/>
        <v>406.7</v>
      </c>
      <c r="V184" s="152"/>
      <c r="W184" s="152">
        <f t="shared" si="34"/>
        <v>406.7</v>
      </c>
      <c r="X184" s="152"/>
      <c r="Y184" s="152"/>
    </row>
    <row r="185" spans="2:25" ht="12.75">
      <c r="B185" s="192" t="s">
        <v>155</v>
      </c>
      <c r="C185" s="205" t="s">
        <v>291</v>
      </c>
      <c r="D185" s="170" t="s">
        <v>466</v>
      </c>
      <c r="E185" s="170"/>
      <c r="F185" s="183">
        <f t="shared" si="24"/>
        <v>406.7</v>
      </c>
      <c r="G185" s="183"/>
      <c r="H185" s="152">
        <f>H186</f>
        <v>406.7</v>
      </c>
      <c r="I185" s="152"/>
      <c r="J185" s="152"/>
      <c r="K185" s="152">
        <f t="shared" si="32"/>
        <v>0</v>
      </c>
      <c r="L185" s="152"/>
      <c r="M185" s="152">
        <f>M186</f>
        <v>0</v>
      </c>
      <c r="N185" s="152"/>
      <c r="O185" s="152"/>
      <c r="P185" s="152">
        <f t="shared" si="26"/>
        <v>0</v>
      </c>
      <c r="Q185" s="152"/>
      <c r="R185" s="152">
        <f t="shared" si="33"/>
        <v>0</v>
      </c>
      <c r="S185" s="152"/>
      <c r="T185" s="152"/>
      <c r="U185" s="152">
        <f t="shared" si="27"/>
        <v>406.7</v>
      </c>
      <c r="V185" s="152"/>
      <c r="W185" s="152">
        <f t="shared" si="34"/>
        <v>406.7</v>
      </c>
      <c r="X185" s="152"/>
      <c r="Y185" s="152"/>
    </row>
    <row r="186" spans="2:25" ht="12.75">
      <c r="B186" s="69" t="s">
        <v>455</v>
      </c>
      <c r="C186" s="205" t="s">
        <v>291</v>
      </c>
      <c r="D186" s="170" t="s">
        <v>466</v>
      </c>
      <c r="E186" s="170" t="s">
        <v>454</v>
      </c>
      <c r="F186" s="183">
        <f t="shared" si="24"/>
        <v>406.7</v>
      </c>
      <c r="G186" s="183"/>
      <c r="H186" s="152">
        <v>406.7</v>
      </c>
      <c r="I186" s="152"/>
      <c r="J186" s="152"/>
      <c r="K186" s="152">
        <f t="shared" si="32"/>
        <v>0</v>
      </c>
      <c r="L186" s="152"/>
      <c r="M186" s="152">
        <v>0</v>
      </c>
      <c r="N186" s="152"/>
      <c r="O186" s="152"/>
      <c r="P186" s="152">
        <f t="shared" si="26"/>
        <v>0</v>
      </c>
      <c r="Q186" s="152"/>
      <c r="R186" s="152">
        <f t="shared" si="33"/>
        <v>0</v>
      </c>
      <c r="S186" s="152"/>
      <c r="T186" s="152"/>
      <c r="U186" s="152">
        <f t="shared" si="27"/>
        <v>406.7</v>
      </c>
      <c r="V186" s="152"/>
      <c r="W186" s="152">
        <f t="shared" si="34"/>
        <v>406.7</v>
      </c>
      <c r="X186" s="152"/>
      <c r="Y186" s="152"/>
    </row>
    <row r="187" spans="2:25" ht="25.5">
      <c r="B187" s="69" t="s">
        <v>600</v>
      </c>
      <c r="C187" s="170" t="s">
        <v>561</v>
      </c>
      <c r="D187" s="170"/>
      <c r="E187" s="170"/>
      <c r="F187" s="183">
        <f t="shared" si="24"/>
        <v>1000</v>
      </c>
      <c r="G187" s="183"/>
      <c r="H187" s="152">
        <f>H188</f>
        <v>1000</v>
      </c>
      <c r="I187" s="152"/>
      <c r="J187" s="152"/>
      <c r="K187" s="152">
        <f t="shared" si="32"/>
        <v>0</v>
      </c>
      <c r="L187" s="152"/>
      <c r="M187" s="152">
        <f>M188</f>
        <v>0</v>
      </c>
      <c r="N187" s="152"/>
      <c r="O187" s="152"/>
      <c r="P187" s="152">
        <f t="shared" si="26"/>
        <v>0</v>
      </c>
      <c r="Q187" s="152"/>
      <c r="R187" s="152">
        <f t="shared" si="33"/>
        <v>0</v>
      </c>
      <c r="S187" s="152"/>
      <c r="T187" s="152"/>
      <c r="U187" s="152">
        <f t="shared" si="27"/>
        <v>1000</v>
      </c>
      <c r="V187" s="152"/>
      <c r="W187" s="152">
        <f t="shared" si="34"/>
        <v>1000</v>
      </c>
      <c r="X187" s="152"/>
      <c r="Y187" s="152"/>
    </row>
    <row r="188" spans="2:25" ht="12.75">
      <c r="B188" s="192" t="s">
        <v>155</v>
      </c>
      <c r="C188" s="170" t="s">
        <v>561</v>
      </c>
      <c r="D188" s="170" t="s">
        <v>466</v>
      </c>
      <c r="E188" s="170"/>
      <c r="F188" s="183">
        <f t="shared" si="24"/>
        <v>1000</v>
      </c>
      <c r="G188" s="183"/>
      <c r="H188" s="152">
        <f>H189</f>
        <v>1000</v>
      </c>
      <c r="I188" s="152"/>
      <c r="J188" s="152"/>
      <c r="K188" s="152">
        <f t="shared" si="32"/>
        <v>0</v>
      </c>
      <c r="L188" s="152"/>
      <c r="M188" s="152">
        <f>M189</f>
        <v>0</v>
      </c>
      <c r="N188" s="152"/>
      <c r="O188" s="152"/>
      <c r="P188" s="152">
        <f t="shared" si="26"/>
        <v>0</v>
      </c>
      <c r="Q188" s="152"/>
      <c r="R188" s="152">
        <f t="shared" si="33"/>
        <v>0</v>
      </c>
      <c r="S188" s="152"/>
      <c r="T188" s="152"/>
      <c r="U188" s="152">
        <f t="shared" si="27"/>
        <v>1000</v>
      </c>
      <c r="V188" s="152"/>
      <c r="W188" s="152">
        <f t="shared" si="34"/>
        <v>1000</v>
      </c>
      <c r="X188" s="152"/>
      <c r="Y188" s="152"/>
    </row>
    <row r="189" spans="2:25" ht="12.75">
      <c r="B189" s="69" t="s">
        <v>375</v>
      </c>
      <c r="C189" s="170" t="s">
        <v>561</v>
      </c>
      <c r="D189" s="170" t="s">
        <v>466</v>
      </c>
      <c r="E189" s="170" t="s">
        <v>374</v>
      </c>
      <c r="F189" s="183">
        <f t="shared" si="24"/>
        <v>1000</v>
      </c>
      <c r="G189" s="183"/>
      <c r="H189" s="152">
        <v>1000</v>
      </c>
      <c r="I189" s="152"/>
      <c r="J189" s="152"/>
      <c r="K189" s="152">
        <f t="shared" si="32"/>
        <v>0</v>
      </c>
      <c r="L189" s="152"/>
      <c r="M189" s="152">
        <v>0</v>
      </c>
      <c r="N189" s="152"/>
      <c r="O189" s="152"/>
      <c r="P189" s="152">
        <f t="shared" si="26"/>
        <v>0</v>
      </c>
      <c r="Q189" s="152"/>
      <c r="R189" s="152">
        <f t="shared" si="33"/>
        <v>0</v>
      </c>
      <c r="S189" s="152"/>
      <c r="T189" s="152"/>
      <c r="U189" s="152">
        <f t="shared" si="27"/>
        <v>1000</v>
      </c>
      <c r="V189" s="152"/>
      <c r="W189" s="152">
        <f t="shared" si="34"/>
        <v>1000</v>
      </c>
      <c r="X189" s="152"/>
      <c r="Y189" s="152"/>
    </row>
    <row r="190" spans="2:25" ht="38.25">
      <c r="B190" s="181" t="s">
        <v>491</v>
      </c>
      <c r="C190" s="184" t="s">
        <v>490</v>
      </c>
      <c r="D190" s="170"/>
      <c r="E190" s="170"/>
      <c r="F190" s="183">
        <f t="shared" si="24"/>
        <v>79.2</v>
      </c>
      <c r="G190" s="183"/>
      <c r="H190" s="152">
        <f>H191</f>
        <v>79.2</v>
      </c>
      <c r="I190" s="152"/>
      <c r="J190" s="152"/>
      <c r="K190" s="152">
        <f t="shared" si="32"/>
        <v>79.2</v>
      </c>
      <c r="L190" s="152"/>
      <c r="M190" s="152">
        <f>M191</f>
        <v>79.2</v>
      </c>
      <c r="N190" s="152"/>
      <c r="O190" s="152"/>
      <c r="P190" s="152">
        <f t="shared" si="26"/>
        <v>100</v>
      </c>
      <c r="Q190" s="152"/>
      <c r="R190" s="152">
        <f t="shared" si="33"/>
        <v>100</v>
      </c>
      <c r="S190" s="152"/>
      <c r="T190" s="152"/>
      <c r="U190" s="152">
        <f t="shared" si="27"/>
        <v>0</v>
      </c>
      <c r="V190" s="152"/>
      <c r="W190" s="152">
        <f t="shared" si="34"/>
        <v>0</v>
      </c>
      <c r="X190" s="152"/>
      <c r="Y190" s="152"/>
    </row>
    <row r="191" spans="2:25" ht="25.5">
      <c r="B191" s="69" t="s">
        <v>473</v>
      </c>
      <c r="C191" s="184" t="s">
        <v>490</v>
      </c>
      <c r="D191" s="170" t="s">
        <v>474</v>
      </c>
      <c r="E191" s="170"/>
      <c r="F191" s="183">
        <f t="shared" si="24"/>
        <v>79.2</v>
      </c>
      <c r="G191" s="183"/>
      <c r="H191" s="152">
        <f>H192</f>
        <v>79.2</v>
      </c>
      <c r="I191" s="152"/>
      <c r="J191" s="152"/>
      <c r="K191" s="152">
        <f t="shared" si="32"/>
        <v>79.2</v>
      </c>
      <c r="L191" s="152"/>
      <c r="M191" s="152">
        <f>M192</f>
        <v>79.2</v>
      </c>
      <c r="N191" s="152"/>
      <c r="O191" s="152"/>
      <c r="P191" s="152">
        <f t="shared" si="26"/>
        <v>100</v>
      </c>
      <c r="Q191" s="152"/>
      <c r="R191" s="152">
        <f t="shared" si="33"/>
        <v>100</v>
      </c>
      <c r="S191" s="152"/>
      <c r="T191" s="152"/>
      <c r="U191" s="152">
        <f t="shared" si="27"/>
        <v>0</v>
      </c>
      <c r="V191" s="152"/>
      <c r="W191" s="152">
        <f t="shared" si="34"/>
        <v>0</v>
      </c>
      <c r="X191" s="152"/>
      <c r="Y191" s="152"/>
    </row>
    <row r="192" spans="2:25" ht="12.75">
      <c r="B192" s="69" t="s">
        <v>207</v>
      </c>
      <c r="C192" s="184" t="s">
        <v>490</v>
      </c>
      <c r="D192" s="170" t="s">
        <v>474</v>
      </c>
      <c r="E192" s="170" t="s">
        <v>396</v>
      </c>
      <c r="F192" s="183">
        <f t="shared" si="24"/>
        <v>79.2</v>
      </c>
      <c r="G192" s="183"/>
      <c r="H192" s="152">
        <v>79.2</v>
      </c>
      <c r="I192" s="152"/>
      <c r="J192" s="152"/>
      <c r="K192" s="152">
        <f t="shared" si="32"/>
        <v>79.2</v>
      </c>
      <c r="L192" s="152"/>
      <c r="M192" s="152">
        <v>79.2</v>
      </c>
      <c r="N192" s="152"/>
      <c r="O192" s="152"/>
      <c r="P192" s="152">
        <f t="shared" si="26"/>
        <v>100</v>
      </c>
      <c r="Q192" s="152"/>
      <c r="R192" s="152">
        <f t="shared" si="33"/>
        <v>100</v>
      </c>
      <c r="S192" s="152"/>
      <c r="T192" s="152"/>
      <c r="U192" s="152">
        <f t="shared" si="27"/>
        <v>0</v>
      </c>
      <c r="V192" s="152"/>
      <c r="W192" s="152">
        <f t="shared" si="34"/>
        <v>0</v>
      </c>
      <c r="X192" s="152"/>
      <c r="Y192" s="152"/>
    </row>
    <row r="193" spans="2:25" ht="12.75">
      <c r="B193" s="146" t="s">
        <v>273</v>
      </c>
      <c r="C193" s="184" t="s">
        <v>274</v>
      </c>
      <c r="D193" s="170"/>
      <c r="E193" s="170"/>
      <c r="F193" s="183">
        <f t="shared" si="24"/>
        <v>90.5</v>
      </c>
      <c r="G193" s="183"/>
      <c r="H193" s="152">
        <f>H194</f>
        <v>90.5</v>
      </c>
      <c r="I193" s="152"/>
      <c r="J193" s="152"/>
      <c r="K193" s="152">
        <f t="shared" si="32"/>
        <v>90.4</v>
      </c>
      <c r="L193" s="152"/>
      <c r="M193" s="152">
        <f>M194</f>
        <v>90.4</v>
      </c>
      <c r="N193" s="152"/>
      <c r="O193" s="152"/>
      <c r="P193" s="152">
        <f t="shared" si="26"/>
        <v>99.88950276243095</v>
      </c>
      <c r="Q193" s="152"/>
      <c r="R193" s="152">
        <f t="shared" si="33"/>
        <v>99.88950276243095</v>
      </c>
      <c r="S193" s="152"/>
      <c r="T193" s="152"/>
      <c r="U193" s="152">
        <f t="shared" si="27"/>
        <v>0.09999999999999432</v>
      </c>
      <c r="V193" s="152"/>
      <c r="W193" s="152">
        <f t="shared" si="34"/>
        <v>0.09999999999999432</v>
      </c>
      <c r="X193" s="152"/>
      <c r="Y193" s="152"/>
    </row>
    <row r="194" spans="2:25" ht="25.5">
      <c r="B194" s="69" t="s">
        <v>473</v>
      </c>
      <c r="C194" s="184" t="s">
        <v>274</v>
      </c>
      <c r="D194" s="170" t="s">
        <v>474</v>
      </c>
      <c r="E194" s="170"/>
      <c r="F194" s="183">
        <f t="shared" si="24"/>
        <v>90.5</v>
      </c>
      <c r="G194" s="183"/>
      <c r="H194" s="152">
        <f>H195</f>
        <v>90.5</v>
      </c>
      <c r="I194" s="152"/>
      <c r="J194" s="152"/>
      <c r="K194" s="152">
        <f t="shared" si="32"/>
        <v>90.4</v>
      </c>
      <c r="L194" s="152"/>
      <c r="M194" s="152">
        <f>M195</f>
        <v>90.4</v>
      </c>
      <c r="N194" s="152"/>
      <c r="O194" s="152"/>
      <c r="P194" s="152">
        <f t="shared" si="26"/>
        <v>99.88950276243095</v>
      </c>
      <c r="Q194" s="152"/>
      <c r="R194" s="152">
        <f t="shared" si="33"/>
        <v>99.88950276243095</v>
      </c>
      <c r="S194" s="152"/>
      <c r="T194" s="152"/>
      <c r="U194" s="152">
        <f t="shared" si="27"/>
        <v>0.09999999999999432</v>
      </c>
      <c r="V194" s="152"/>
      <c r="W194" s="152">
        <f t="shared" si="34"/>
        <v>0.09999999999999432</v>
      </c>
      <c r="X194" s="152"/>
      <c r="Y194" s="152"/>
    </row>
    <row r="195" spans="2:25" ht="12.75">
      <c r="B195" s="69" t="s">
        <v>455</v>
      </c>
      <c r="C195" s="184" t="s">
        <v>274</v>
      </c>
      <c r="D195" s="170" t="s">
        <v>474</v>
      </c>
      <c r="E195" s="170" t="s">
        <v>454</v>
      </c>
      <c r="F195" s="183">
        <f t="shared" si="24"/>
        <v>90.5</v>
      </c>
      <c r="G195" s="183"/>
      <c r="H195" s="152">
        <v>90.5</v>
      </c>
      <c r="I195" s="152"/>
      <c r="J195" s="152"/>
      <c r="K195" s="152">
        <f t="shared" si="32"/>
        <v>90.4</v>
      </c>
      <c r="L195" s="152"/>
      <c r="M195" s="152">
        <v>90.4</v>
      </c>
      <c r="N195" s="152"/>
      <c r="O195" s="152"/>
      <c r="P195" s="152">
        <f t="shared" si="26"/>
        <v>99.88950276243095</v>
      </c>
      <c r="Q195" s="152"/>
      <c r="R195" s="152">
        <f t="shared" si="33"/>
        <v>99.88950276243095</v>
      </c>
      <c r="S195" s="152"/>
      <c r="T195" s="152"/>
      <c r="U195" s="152">
        <f t="shared" si="27"/>
        <v>0.09999999999999432</v>
      </c>
      <c r="V195" s="152"/>
      <c r="W195" s="152">
        <f t="shared" si="34"/>
        <v>0.09999999999999432</v>
      </c>
      <c r="X195" s="152"/>
      <c r="Y195" s="152"/>
    </row>
    <row r="196" spans="2:25" s="189" customFormat="1" ht="25.5">
      <c r="B196" s="206" t="s">
        <v>266</v>
      </c>
      <c r="C196" s="177" t="s">
        <v>450</v>
      </c>
      <c r="D196" s="177"/>
      <c r="E196" s="177"/>
      <c r="F196" s="179">
        <f t="shared" si="24"/>
        <v>36</v>
      </c>
      <c r="G196" s="179"/>
      <c r="H196" s="180">
        <f>H197</f>
        <v>36</v>
      </c>
      <c r="I196" s="180"/>
      <c r="J196" s="180"/>
      <c r="K196" s="180">
        <f t="shared" si="32"/>
        <v>0</v>
      </c>
      <c r="L196" s="180"/>
      <c r="M196" s="180">
        <f>M197</f>
        <v>0</v>
      </c>
      <c r="N196" s="180"/>
      <c r="O196" s="180"/>
      <c r="P196" s="152">
        <f t="shared" si="26"/>
        <v>0</v>
      </c>
      <c r="Q196" s="152"/>
      <c r="R196" s="152">
        <f t="shared" si="33"/>
        <v>0</v>
      </c>
      <c r="S196" s="152"/>
      <c r="T196" s="152"/>
      <c r="U196" s="152">
        <f t="shared" si="27"/>
        <v>36</v>
      </c>
      <c r="V196" s="152"/>
      <c r="W196" s="152">
        <f t="shared" si="34"/>
        <v>36</v>
      </c>
      <c r="X196" s="152"/>
      <c r="Y196" s="152"/>
    </row>
    <row r="197" spans="2:25" ht="38.25">
      <c r="B197" s="69" t="s">
        <v>267</v>
      </c>
      <c r="C197" s="170" t="s">
        <v>268</v>
      </c>
      <c r="D197" s="170"/>
      <c r="E197" s="170"/>
      <c r="F197" s="183">
        <f t="shared" si="24"/>
        <v>36</v>
      </c>
      <c r="G197" s="183"/>
      <c r="H197" s="152">
        <f>H198</f>
        <v>36</v>
      </c>
      <c r="I197" s="152"/>
      <c r="J197" s="152"/>
      <c r="K197" s="152">
        <f t="shared" si="32"/>
        <v>0</v>
      </c>
      <c r="L197" s="152"/>
      <c r="M197" s="152">
        <f>M198</f>
        <v>0</v>
      </c>
      <c r="N197" s="152"/>
      <c r="O197" s="152"/>
      <c r="P197" s="152">
        <f t="shared" si="26"/>
        <v>0</v>
      </c>
      <c r="Q197" s="152"/>
      <c r="R197" s="152">
        <f t="shared" si="33"/>
        <v>0</v>
      </c>
      <c r="S197" s="152"/>
      <c r="T197" s="152"/>
      <c r="U197" s="152">
        <f t="shared" si="27"/>
        <v>36</v>
      </c>
      <c r="V197" s="152"/>
      <c r="W197" s="152">
        <f t="shared" si="34"/>
        <v>36</v>
      </c>
      <c r="X197" s="152"/>
      <c r="Y197" s="152"/>
    </row>
    <row r="198" spans="2:25" ht="38.25">
      <c r="B198" s="69" t="s">
        <v>269</v>
      </c>
      <c r="C198" s="170" t="s">
        <v>270</v>
      </c>
      <c r="D198" s="177"/>
      <c r="E198" s="170"/>
      <c r="F198" s="183">
        <f t="shared" si="24"/>
        <v>36</v>
      </c>
      <c r="G198" s="183"/>
      <c r="H198" s="152">
        <f>H199</f>
        <v>36</v>
      </c>
      <c r="I198" s="152"/>
      <c r="J198" s="152"/>
      <c r="K198" s="152">
        <f t="shared" si="32"/>
        <v>0</v>
      </c>
      <c r="L198" s="152"/>
      <c r="M198" s="152">
        <f>M199</f>
        <v>0</v>
      </c>
      <c r="N198" s="152"/>
      <c r="O198" s="152"/>
      <c r="P198" s="152">
        <f t="shared" si="26"/>
        <v>0</v>
      </c>
      <c r="Q198" s="152"/>
      <c r="R198" s="152">
        <f t="shared" si="33"/>
        <v>0</v>
      </c>
      <c r="S198" s="152"/>
      <c r="T198" s="152"/>
      <c r="U198" s="152">
        <f t="shared" si="27"/>
        <v>36</v>
      </c>
      <c r="V198" s="152"/>
      <c r="W198" s="152">
        <f t="shared" si="34"/>
        <v>36</v>
      </c>
      <c r="X198" s="152"/>
      <c r="Y198" s="152"/>
    </row>
    <row r="199" spans="2:25" ht="12.75">
      <c r="B199" s="181" t="s">
        <v>432</v>
      </c>
      <c r="C199" s="170" t="s">
        <v>270</v>
      </c>
      <c r="D199" s="170" t="s">
        <v>433</v>
      </c>
      <c r="E199" s="170"/>
      <c r="F199" s="183">
        <f t="shared" si="24"/>
        <v>36</v>
      </c>
      <c r="G199" s="183"/>
      <c r="H199" s="152">
        <f>H200</f>
        <v>36</v>
      </c>
      <c r="I199" s="152"/>
      <c r="J199" s="152"/>
      <c r="K199" s="152">
        <f t="shared" si="32"/>
        <v>0</v>
      </c>
      <c r="L199" s="152"/>
      <c r="M199" s="152">
        <f>M200</f>
        <v>0</v>
      </c>
      <c r="N199" s="152"/>
      <c r="O199" s="152"/>
      <c r="P199" s="152">
        <f t="shared" si="26"/>
        <v>0</v>
      </c>
      <c r="Q199" s="152"/>
      <c r="R199" s="152">
        <f t="shared" si="33"/>
        <v>0</v>
      </c>
      <c r="S199" s="152"/>
      <c r="T199" s="152"/>
      <c r="U199" s="152">
        <f t="shared" si="27"/>
        <v>36</v>
      </c>
      <c r="V199" s="152"/>
      <c r="W199" s="152">
        <f t="shared" si="34"/>
        <v>36</v>
      </c>
      <c r="X199" s="152"/>
      <c r="Y199" s="152"/>
    </row>
    <row r="200" spans="2:25" ht="12.75">
      <c r="B200" s="181" t="s">
        <v>202</v>
      </c>
      <c r="C200" s="170" t="s">
        <v>270</v>
      </c>
      <c r="D200" s="170" t="s">
        <v>433</v>
      </c>
      <c r="E200" s="170" t="s">
        <v>365</v>
      </c>
      <c r="F200" s="183">
        <f t="shared" si="24"/>
        <v>36</v>
      </c>
      <c r="G200" s="183"/>
      <c r="H200" s="152">
        <v>36</v>
      </c>
      <c r="I200" s="152"/>
      <c r="J200" s="152"/>
      <c r="K200" s="152">
        <f t="shared" si="32"/>
        <v>0</v>
      </c>
      <c r="L200" s="152"/>
      <c r="M200" s="152">
        <v>0</v>
      </c>
      <c r="N200" s="152"/>
      <c r="O200" s="152"/>
      <c r="P200" s="152">
        <f t="shared" si="26"/>
        <v>0</v>
      </c>
      <c r="Q200" s="152"/>
      <c r="R200" s="152">
        <f t="shared" si="33"/>
        <v>0</v>
      </c>
      <c r="S200" s="152"/>
      <c r="T200" s="152"/>
      <c r="U200" s="152">
        <f t="shared" si="27"/>
        <v>36</v>
      </c>
      <c r="V200" s="152"/>
      <c r="W200" s="152">
        <f t="shared" si="34"/>
        <v>36</v>
      </c>
      <c r="X200" s="152"/>
      <c r="Y200" s="152"/>
    </row>
    <row r="201" spans="2:25" ht="25.5">
      <c r="B201" s="75" t="s">
        <v>340</v>
      </c>
      <c r="C201" s="207" t="s">
        <v>463</v>
      </c>
      <c r="D201" s="177"/>
      <c r="E201" s="177"/>
      <c r="F201" s="179">
        <f t="shared" si="24"/>
        <v>39</v>
      </c>
      <c r="G201" s="179"/>
      <c r="H201" s="180">
        <f>H202+H206</f>
        <v>39</v>
      </c>
      <c r="I201" s="180"/>
      <c r="J201" s="180"/>
      <c r="K201" s="180">
        <f t="shared" si="32"/>
        <v>39</v>
      </c>
      <c r="L201" s="180"/>
      <c r="M201" s="180">
        <f>M202+M206</f>
        <v>39</v>
      </c>
      <c r="N201" s="180"/>
      <c r="O201" s="180"/>
      <c r="P201" s="152">
        <f t="shared" si="26"/>
        <v>100</v>
      </c>
      <c r="Q201" s="152"/>
      <c r="R201" s="152">
        <f t="shared" si="33"/>
        <v>100</v>
      </c>
      <c r="S201" s="152"/>
      <c r="T201" s="152"/>
      <c r="U201" s="152">
        <f t="shared" si="27"/>
        <v>0</v>
      </c>
      <c r="V201" s="152"/>
      <c r="W201" s="152">
        <f t="shared" si="34"/>
        <v>0</v>
      </c>
      <c r="X201" s="152"/>
      <c r="Y201" s="152"/>
    </row>
    <row r="202" spans="2:25" ht="38.25">
      <c r="B202" s="69" t="s">
        <v>341</v>
      </c>
      <c r="C202" s="187" t="s">
        <v>482</v>
      </c>
      <c r="D202" s="170"/>
      <c r="E202" s="170"/>
      <c r="F202" s="183">
        <f t="shared" si="24"/>
        <v>3</v>
      </c>
      <c r="G202" s="183"/>
      <c r="H202" s="152">
        <f>H203</f>
        <v>3</v>
      </c>
      <c r="I202" s="152"/>
      <c r="J202" s="152"/>
      <c r="K202" s="152">
        <f t="shared" si="32"/>
        <v>3</v>
      </c>
      <c r="L202" s="152"/>
      <c r="M202" s="152">
        <f>M203</f>
        <v>3</v>
      </c>
      <c r="N202" s="152"/>
      <c r="O202" s="152"/>
      <c r="P202" s="152">
        <f t="shared" si="26"/>
        <v>100</v>
      </c>
      <c r="Q202" s="152"/>
      <c r="R202" s="152">
        <f t="shared" si="33"/>
        <v>100</v>
      </c>
      <c r="S202" s="152"/>
      <c r="T202" s="152"/>
      <c r="U202" s="152">
        <f t="shared" si="27"/>
        <v>0</v>
      </c>
      <c r="V202" s="152"/>
      <c r="W202" s="152">
        <f t="shared" si="34"/>
        <v>0</v>
      </c>
      <c r="X202" s="152"/>
      <c r="Y202" s="152"/>
    </row>
    <row r="203" spans="2:25" ht="38.25">
      <c r="B203" s="69" t="s">
        <v>342</v>
      </c>
      <c r="C203" s="182" t="s">
        <v>483</v>
      </c>
      <c r="D203" s="170"/>
      <c r="E203" s="170"/>
      <c r="F203" s="183">
        <f t="shared" si="24"/>
        <v>3</v>
      </c>
      <c r="G203" s="183"/>
      <c r="H203" s="152">
        <f>H204</f>
        <v>3</v>
      </c>
      <c r="I203" s="152"/>
      <c r="J203" s="152"/>
      <c r="K203" s="152">
        <f t="shared" si="32"/>
        <v>3</v>
      </c>
      <c r="L203" s="152"/>
      <c r="M203" s="152">
        <f>M204</f>
        <v>3</v>
      </c>
      <c r="N203" s="152"/>
      <c r="O203" s="152"/>
      <c r="P203" s="152">
        <f t="shared" si="26"/>
        <v>100</v>
      </c>
      <c r="Q203" s="152"/>
      <c r="R203" s="152">
        <f t="shared" si="33"/>
        <v>100</v>
      </c>
      <c r="S203" s="152"/>
      <c r="T203" s="152"/>
      <c r="U203" s="152">
        <f t="shared" si="27"/>
        <v>0</v>
      </c>
      <c r="V203" s="152"/>
      <c r="W203" s="152">
        <f t="shared" si="34"/>
        <v>0</v>
      </c>
      <c r="X203" s="152"/>
      <c r="Y203" s="152"/>
    </row>
    <row r="204" spans="2:25" ht="12.75">
      <c r="B204" s="181" t="s">
        <v>432</v>
      </c>
      <c r="C204" s="182" t="s">
        <v>483</v>
      </c>
      <c r="D204" s="170" t="s">
        <v>433</v>
      </c>
      <c r="E204" s="170"/>
      <c r="F204" s="183">
        <f t="shared" si="24"/>
        <v>3</v>
      </c>
      <c r="G204" s="183"/>
      <c r="H204" s="152">
        <f>H205</f>
        <v>3</v>
      </c>
      <c r="I204" s="152"/>
      <c r="J204" s="152"/>
      <c r="K204" s="152">
        <f t="shared" si="32"/>
        <v>3</v>
      </c>
      <c r="L204" s="152"/>
      <c r="M204" s="152">
        <f>M205</f>
        <v>3</v>
      </c>
      <c r="N204" s="152"/>
      <c r="O204" s="152"/>
      <c r="P204" s="152">
        <f t="shared" si="26"/>
        <v>100</v>
      </c>
      <c r="Q204" s="152"/>
      <c r="R204" s="152">
        <f t="shared" si="33"/>
        <v>100</v>
      </c>
      <c r="S204" s="152"/>
      <c r="T204" s="152"/>
      <c r="U204" s="152">
        <f t="shared" si="27"/>
        <v>0</v>
      </c>
      <c r="V204" s="152"/>
      <c r="W204" s="152">
        <f t="shared" si="34"/>
        <v>0</v>
      </c>
      <c r="X204" s="152"/>
      <c r="Y204" s="152"/>
    </row>
    <row r="205" spans="2:25" ht="12.75">
      <c r="B205" s="181" t="s">
        <v>202</v>
      </c>
      <c r="C205" s="182" t="s">
        <v>483</v>
      </c>
      <c r="D205" s="170" t="s">
        <v>433</v>
      </c>
      <c r="E205" s="170" t="s">
        <v>365</v>
      </c>
      <c r="F205" s="183">
        <f t="shared" si="24"/>
        <v>3</v>
      </c>
      <c r="G205" s="183"/>
      <c r="H205" s="152">
        <v>3</v>
      </c>
      <c r="I205" s="152"/>
      <c r="J205" s="152"/>
      <c r="K205" s="152">
        <f t="shared" si="32"/>
        <v>3</v>
      </c>
      <c r="L205" s="152"/>
      <c r="M205" s="152">
        <v>3</v>
      </c>
      <c r="N205" s="152"/>
      <c r="O205" s="152"/>
      <c r="P205" s="152">
        <f t="shared" si="26"/>
        <v>100</v>
      </c>
      <c r="Q205" s="152"/>
      <c r="R205" s="152">
        <f t="shared" si="33"/>
        <v>100</v>
      </c>
      <c r="S205" s="152"/>
      <c r="T205" s="152"/>
      <c r="U205" s="152">
        <f t="shared" si="27"/>
        <v>0</v>
      </c>
      <c r="V205" s="152"/>
      <c r="W205" s="152">
        <f t="shared" si="34"/>
        <v>0</v>
      </c>
      <c r="X205" s="152"/>
      <c r="Y205" s="152"/>
    </row>
    <row r="206" spans="2:25" s="189" customFormat="1" ht="38.25">
      <c r="B206" s="69" t="s">
        <v>343</v>
      </c>
      <c r="C206" s="182" t="s">
        <v>488</v>
      </c>
      <c r="D206" s="170"/>
      <c r="E206" s="170"/>
      <c r="F206" s="183">
        <f t="shared" si="24"/>
        <v>36</v>
      </c>
      <c r="G206" s="183"/>
      <c r="H206" s="152">
        <f>H207</f>
        <v>36</v>
      </c>
      <c r="I206" s="180"/>
      <c r="J206" s="180"/>
      <c r="K206" s="152">
        <f t="shared" si="32"/>
        <v>36</v>
      </c>
      <c r="L206" s="152"/>
      <c r="M206" s="152">
        <f>M207</f>
        <v>36</v>
      </c>
      <c r="N206" s="180"/>
      <c r="O206" s="180"/>
      <c r="P206" s="152">
        <f t="shared" si="26"/>
        <v>100</v>
      </c>
      <c r="Q206" s="152"/>
      <c r="R206" s="152">
        <f t="shared" si="33"/>
        <v>100</v>
      </c>
      <c r="S206" s="152"/>
      <c r="T206" s="152"/>
      <c r="U206" s="152">
        <f t="shared" si="27"/>
        <v>0</v>
      </c>
      <c r="V206" s="152"/>
      <c r="W206" s="152">
        <f t="shared" si="34"/>
        <v>0</v>
      </c>
      <c r="X206" s="152"/>
      <c r="Y206" s="152"/>
    </row>
    <row r="207" spans="2:25" s="189" customFormat="1" ht="38.25">
      <c r="B207" s="69" t="s">
        <v>344</v>
      </c>
      <c r="C207" s="182" t="s">
        <v>489</v>
      </c>
      <c r="D207" s="170"/>
      <c r="E207" s="170"/>
      <c r="F207" s="183">
        <f t="shared" si="24"/>
        <v>36</v>
      </c>
      <c r="G207" s="183"/>
      <c r="H207" s="152">
        <f>H210+H208</f>
        <v>36</v>
      </c>
      <c r="I207" s="180"/>
      <c r="J207" s="180"/>
      <c r="K207" s="152">
        <f t="shared" si="32"/>
        <v>36</v>
      </c>
      <c r="L207" s="152"/>
      <c r="M207" s="152">
        <f>M210+M208</f>
        <v>36</v>
      </c>
      <c r="N207" s="180"/>
      <c r="O207" s="180"/>
      <c r="P207" s="152">
        <f t="shared" si="26"/>
        <v>100</v>
      </c>
      <c r="Q207" s="152"/>
      <c r="R207" s="152">
        <f t="shared" si="33"/>
        <v>100</v>
      </c>
      <c r="S207" s="152"/>
      <c r="T207" s="152"/>
      <c r="U207" s="152">
        <f t="shared" si="27"/>
        <v>0</v>
      </c>
      <c r="V207" s="152"/>
      <c r="W207" s="152">
        <f t="shared" si="34"/>
        <v>0</v>
      </c>
      <c r="X207" s="152"/>
      <c r="Y207" s="152"/>
    </row>
    <row r="208" spans="2:25" s="189" customFormat="1" ht="12.75">
      <c r="B208" s="181" t="s">
        <v>432</v>
      </c>
      <c r="C208" s="182" t="s">
        <v>489</v>
      </c>
      <c r="D208" s="170" t="s">
        <v>433</v>
      </c>
      <c r="E208" s="170"/>
      <c r="F208" s="183">
        <f t="shared" si="24"/>
        <v>1</v>
      </c>
      <c r="G208" s="183"/>
      <c r="H208" s="152">
        <f>H209</f>
        <v>1</v>
      </c>
      <c r="I208" s="180"/>
      <c r="J208" s="180"/>
      <c r="K208" s="152">
        <f t="shared" si="32"/>
        <v>1</v>
      </c>
      <c r="L208" s="152"/>
      <c r="M208" s="152">
        <f>M209</f>
        <v>1</v>
      </c>
      <c r="N208" s="180"/>
      <c r="O208" s="180"/>
      <c r="P208" s="152">
        <f t="shared" si="26"/>
        <v>100</v>
      </c>
      <c r="Q208" s="152"/>
      <c r="R208" s="152">
        <f t="shared" si="33"/>
        <v>100</v>
      </c>
      <c r="S208" s="152"/>
      <c r="T208" s="152"/>
      <c r="U208" s="152">
        <f t="shared" si="27"/>
        <v>0</v>
      </c>
      <c r="V208" s="152"/>
      <c r="W208" s="152">
        <f t="shared" si="34"/>
        <v>0</v>
      </c>
      <c r="X208" s="152"/>
      <c r="Y208" s="152"/>
    </row>
    <row r="209" spans="2:25" s="189" customFormat="1" ht="12.75">
      <c r="B209" s="181" t="s">
        <v>202</v>
      </c>
      <c r="C209" s="182" t="s">
        <v>489</v>
      </c>
      <c r="D209" s="170" t="s">
        <v>433</v>
      </c>
      <c r="E209" s="170" t="s">
        <v>365</v>
      </c>
      <c r="F209" s="183">
        <f t="shared" si="24"/>
        <v>1</v>
      </c>
      <c r="G209" s="183"/>
      <c r="H209" s="152">
        <v>1</v>
      </c>
      <c r="I209" s="180"/>
      <c r="J209" s="180"/>
      <c r="K209" s="152">
        <f t="shared" si="32"/>
        <v>1</v>
      </c>
      <c r="L209" s="152"/>
      <c r="M209" s="152">
        <v>1</v>
      </c>
      <c r="N209" s="180"/>
      <c r="O209" s="180"/>
      <c r="P209" s="152">
        <f t="shared" si="26"/>
        <v>100</v>
      </c>
      <c r="Q209" s="152"/>
      <c r="R209" s="152">
        <f t="shared" si="33"/>
        <v>100</v>
      </c>
      <c r="S209" s="152"/>
      <c r="T209" s="152"/>
      <c r="U209" s="152">
        <f t="shared" si="27"/>
        <v>0</v>
      </c>
      <c r="V209" s="152"/>
      <c r="W209" s="152">
        <f t="shared" si="34"/>
        <v>0</v>
      </c>
      <c r="X209" s="152"/>
      <c r="Y209" s="152"/>
    </row>
    <row r="210" spans="2:25" s="189" customFormat="1" ht="25.5">
      <c r="B210" s="69" t="s">
        <v>473</v>
      </c>
      <c r="C210" s="182" t="s">
        <v>489</v>
      </c>
      <c r="D210" s="170" t="s">
        <v>474</v>
      </c>
      <c r="E210" s="170"/>
      <c r="F210" s="183">
        <f t="shared" si="24"/>
        <v>35</v>
      </c>
      <c r="G210" s="183"/>
      <c r="H210" s="152">
        <f>H211</f>
        <v>35</v>
      </c>
      <c r="I210" s="180"/>
      <c r="J210" s="180"/>
      <c r="K210" s="152">
        <f t="shared" si="32"/>
        <v>35</v>
      </c>
      <c r="L210" s="152"/>
      <c r="M210" s="152">
        <f>M211</f>
        <v>35</v>
      </c>
      <c r="N210" s="180"/>
      <c r="O210" s="180"/>
      <c r="P210" s="152">
        <f t="shared" si="26"/>
        <v>100</v>
      </c>
      <c r="Q210" s="152"/>
      <c r="R210" s="152">
        <f t="shared" si="33"/>
        <v>100</v>
      </c>
      <c r="S210" s="152"/>
      <c r="T210" s="152"/>
      <c r="U210" s="152">
        <f t="shared" si="27"/>
        <v>0</v>
      </c>
      <c r="V210" s="152"/>
      <c r="W210" s="152">
        <f t="shared" si="34"/>
        <v>0</v>
      </c>
      <c r="X210" s="152"/>
      <c r="Y210" s="152"/>
    </row>
    <row r="211" spans="2:25" s="189" customFormat="1" ht="12.75">
      <c r="B211" s="69" t="s">
        <v>207</v>
      </c>
      <c r="C211" s="182" t="s">
        <v>489</v>
      </c>
      <c r="D211" s="170" t="s">
        <v>474</v>
      </c>
      <c r="E211" s="170" t="s">
        <v>396</v>
      </c>
      <c r="F211" s="183">
        <f aca="true" t="shared" si="35" ref="F211:F269">H211+I211+J211+G211</f>
        <v>35</v>
      </c>
      <c r="G211" s="183"/>
      <c r="H211" s="152">
        <v>35</v>
      </c>
      <c r="I211" s="180"/>
      <c r="J211" s="180"/>
      <c r="K211" s="152">
        <f t="shared" si="32"/>
        <v>35</v>
      </c>
      <c r="L211" s="152"/>
      <c r="M211" s="152">
        <v>35</v>
      </c>
      <c r="N211" s="180"/>
      <c r="O211" s="180"/>
      <c r="P211" s="152">
        <f aca="true" t="shared" si="36" ref="P211:P274">K211/F211*100</f>
        <v>100</v>
      </c>
      <c r="Q211" s="152"/>
      <c r="R211" s="152">
        <f t="shared" si="33"/>
        <v>100</v>
      </c>
      <c r="S211" s="152"/>
      <c r="T211" s="152"/>
      <c r="U211" s="152">
        <f aca="true" t="shared" si="37" ref="U211:U274">F211-K211</f>
        <v>0</v>
      </c>
      <c r="V211" s="152"/>
      <c r="W211" s="152">
        <f t="shared" si="34"/>
        <v>0</v>
      </c>
      <c r="X211" s="152"/>
      <c r="Y211" s="152"/>
    </row>
    <row r="212" spans="2:25" s="189" customFormat="1" ht="38.25">
      <c r="B212" s="75" t="s">
        <v>512</v>
      </c>
      <c r="C212" s="208" t="s">
        <v>513</v>
      </c>
      <c r="D212" s="177"/>
      <c r="E212" s="177"/>
      <c r="F212" s="179">
        <f t="shared" si="35"/>
        <v>7</v>
      </c>
      <c r="G212" s="179"/>
      <c r="H212" s="180">
        <f>H213+H217</f>
        <v>7</v>
      </c>
      <c r="I212" s="180"/>
      <c r="J212" s="180"/>
      <c r="K212" s="180">
        <f t="shared" si="32"/>
        <v>7</v>
      </c>
      <c r="L212" s="180"/>
      <c r="M212" s="180">
        <f>M213+M217</f>
        <v>7</v>
      </c>
      <c r="N212" s="180"/>
      <c r="O212" s="180"/>
      <c r="P212" s="152">
        <f t="shared" si="36"/>
        <v>100</v>
      </c>
      <c r="Q212" s="152"/>
      <c r="R212" s="152">
        <f t="shared" si="33"/>
        <v>100</v>
      </c>
      <c r="S212" s="152"/>
      <c r="T212" s="152"/>
      <c r="U212" s="152">
        <f t="shared" si="37"/>
        <v>0</v>
      </c>
      <c r="V212" s="152"/>
      <c r="W212" s="152">
        <f t="shared" si="34"/>
        <v>0</v>
      </c>
      <c r="X212" s="152"/>
      <c r="Y212" s="152"/>
    </row>
    <row r="213" spans="2:25" s="189" customFormat="1" ht="51">
      <c r="B213" s="69" t="s">
        <v>514</v>
      </c>
      <c r="C213" s="204" t="s">
        <v>515</v>
      </c>
      <c r="D213" s="170"/>
      <c r="E213" s="170"/>
      <c r="F213" s="183">
        <f t="shared" si="35"/>
        <v>1</v>
      </c>
      <c r="G213" s="183"/>
      <c r="H213" s="152">
        <f>H214</f>
        <v>1</v>
      </c>
      <c r="I213" s="152"/>
      <c r="J213" s="152"/>
      <c r="K213" s="152">
        <f aca="true" t="shared" si="38" ref="K213:K244">M213+N213+O213+L213</f>
        <v>1</v>
      </c>
      <c r="L213" s="152"/>
      <c r="M213" s="152">
        <f>M214</f>
        <v>1</v>
      </c>
      <c r="N213" s="152"/>
      <c r="O213" s="152"/>
      <c r="P213" s="152">
        <f t="shared" si="36"/>
        <v>100</v>
      </c>
      <c r="Q213" s="152"/>
      <c r="R213" s="152">
        <f t="shared" si="33"/>
        <v>100</v>
      </c>
      <c r="S213" s="152"/>
      <c r="T213" s="152"/>
      <c r="U213" s="152">
        <f t="shared" si="37"/>
        <v>0</v>
      </c>
      <c r="V213" s="152"/>
      <c r="W213" s="152">
        <f t="shared" si="34"/>
        <v>0</v>
      </c>
      <c r="X213" s="152"/>
      <c r="Y213" s="152"/>
    </row>
    <row r="214" spans="2:25" s="189" customFormat="1" ht="51">
      <c r="B214" s="69" t="s">
        <v>516</v>
      </c>
      <c r="C214" s="204" t="s">
        <v>517</v>
      </c>
      <c r="D214" s="170"/>
      <c r="E214" s="170"/>
      <c r="F214" s="183">
        <f t="shared" si="35"/>
        <v>1</v>
      </c>
      <c r="G214" s="183"/>
      <c r="H214" s="152">
        <f>H215</f>
        <v>1</v>
      </c>
      <c r="I214" s="152"/>
      <c r="J214" s="152"/>
      <c r="K214" s="152">
        <f t="shared" si="38"/>
        <v>1</v>
      </c>
      <c r="L214" s="152"/>
      <c r="M214" s="152">
        <f>M215</f>
        <v>1</v>
      </c>
      <c r="N214" s="152"/>
      <c r="O214" s="152"/>
      <c r="P214" s="152">
        <f t="shared" si="36"/>
        <v>100</v>
      </c>
      <c r="Q214" s="152"/>
      <c r="R214" s="152">
        <f t="shared" si="33"/>
        <v>100</v>
      </c>
      <c r="S214" s="152"/>
      <c r="T214" s="152"/>
      <c r="U214" s="152">
        <f t="shared" si="37"/>
        <v>0</v>
      </c>
      <c r="V214" s="152"/>
      <c r="W214" s="152">
        <f t="shared" si="34"/>
        <v>0</v>
      </c>
      <c r="X214" s="152"/>
      <c r="Y214" s="152"/>
    </row>
    <row r="215" spans="2:25" s="189" customFormat="1" ht="12.75">
      <c r="B215" s="181" t="s">
        <v>432</v>
      </c>
      <c r="C215" s="204" t="s">
        <v>517</v>
      </c>
      <c r="D215" s="170" t="s">
        <v>433</v>
      </c>
      <c r="E215" s="170"/>
      <c r="F215" s="183">
        <f t="shared" si="35"/>
        <v>1</v>
      </c>
      <c r="G215" s="183"/>
      <c r="H215" s="152">
        <f>H216</f>
        <v>1</v>
      </c>
      <c r="I215" s="152"/>
      <c r="J215" s="152"/>
      <c r="K215" s="152">
        <f t="shared" si="38"/>
        <v>1</v>
      </c>
      <c r="L215" s="152"/>
      <c r="M215" s="152">
        <f>M216</f>
        <v>1</v>
      </c>
      <c r="N215" s="152"/>
      <c r="O215" s="152"/>
      <c r="P215" s="152">
        <f t="shared" si="36"/>
        <v>100</v>
      </c>
      <c r="Q215" s="152"/>
      <c r="R215" s="152">
        <f t="shared" si="33"/>
        <v>100</v>
      </c>
      <c r="S215" s="152"/>
      <c r="T215" s="152"/>
      <c r="U215" s="152">
        <f t="shared" si="37"/>
        <v>0</v>
      </c>
      <c r="V215" s="152"/>
      <c r="W215" s="152">
        <f t="shared" si="34"/>
        <v>0</v>
      </c>
      <c r="X215" s="152"/>
      <c r="Y215" s="152"/>
    </row>
    <row r="216" spans="2:25" s="189" customFormat="1" ht="12.75">
      <c r="B216" s="69" t="s">
        <v>26</v>
      </c>
      <c r="C216" s="204" t="s">
        <v>517</v>
      </c>
      <c r="D216" s="170" t="s">
        <v>433</v>
      </c>
      <c r="E216" s="170" t="s">
        <v>397</v>
      </c>
      <c r="F216" s="183">
        <f t="shared" si="35"/>
        <v>1</v>
      </c>
      <c r="G216" s="183"/>
      <c r="H216" s="152">
        <v>1</v>
      </c>
      <c r="I216" s="152"/>
      <c r="J216" s="152"/>
      <c r="K216" s="152">
        <f t="shared" si="38"/>
        <v>1</v>
      </c>
      <c r="L216" s="152"/>
      <c r="M216" s="152">
        <v>1</v>
      </c>
      <c r="N216" s="152"/>
      <c r="O216" s="152"/>
      <c r="P216" s="152">
        <f t="shared" si="36"/>
        <v>100</v>
      </c>
      <c r="Q216" s="152"/>
      <c r="R216" s="152">
        <f t="shared" si="33"/>
        <v>100</v>
      </c>
      <c r="S216" s="152"/>
      <c r="T216" s="152"/>
      <c r="U216" s="152">
        <f t="shared" si="37"/>
        <v>0</v>
      </c>
      <c r="V216" s="152"/>
      <c r="W216" s="152">
        <f t="shared" si="34"/>
        <v>0</v>
      </c>
      <c r="X216" s="152"/>
      <c r="Y216" s="152"/>
    </row>
    <row r="217" spans="2:25" s="189" customFormat="1" ht="38.25">
      <c r="B217" s="69" t="s">
        <v>518</v>
      </c>
      <c r="C217" s="204" t="s">
        <v>519</v>
      </c>
      <c r="D217" s="170"/>
      <c r="E217" s="170"/>
      <c r="F217" s="183">
        <f t="shared" si="35"/>
        <v>6</v>
      </c>
      <c r="G217" s="183"/>
      <c r="H217" s="152">
        <f>H218</f>
        <v>6</v>
      </c>
      <c r="I217" s="152"/>
      <c r="J217" s="152"/>
      <c r="K217" s="152">
        <f t="shared" si="38"/>
        <v>6</v>
      </c>
      <c r="L217" s="152"/>
      <c r="M217" s="152">
        <f>M218</f>
        <v>6</v>
      </c>
      <c r="N217" s="152"/>
      <c r="O217" s="152"/>
      <c r="P217" s="152">
        <f t="shared" si="36"/>
        <v>100</v>
      </c>
      <c r="Q217" s="152"/>
      <c r="R217" s="152">
        <f t="shared" si="33"/>
        <v>100</v>
      </c>
      <c r="S217" s="152"/>
      <c r="T217" s="152"/>
      <c r="U217" s="152">
        <f t="shared" si="37"/>
        <v>0</v>
      </c>
      <c r="V217" s="152"/>
      <c r="W217" s="152">
        <f t="shared" si="34"/>
        <v>0</v>
      </c>
      <c r="X217" s="152"/>
      <c r="Y217" s="152"/>
    </row>
    <row r="218" spans="2:25" s="189" customFormat="1" ht="38.25">
      <c r="B218" s="69" t="s">
        <v>520</v>
      </c>
      <c r="C218" s="204" t="s">
        <v>521</v>
      </c>
      <c r="D218" s="170"/>
      <c r="E218" s="170"/>
      <c r="F218" s="183">
        <f t="shared" si="35"/>
        <v>6</v>
      </c>
      <c r="G218" s="183"/>
      <c r="H218" s="152">
        <f>H219</f>
        <v>6</v>
      </c>
      <c r="I218" s="152"/>
      <c r="J218" s="152"/>
      <c r="K218" s="152">
        <f t="shared" si="38"/>
        <v>6</v>
      </c>
      <c r="L218" s="152"/>
      <c r="M218" s="152">
        <f>M219</f>
        <v>6</v>
      </c>
      <c r="N218" s="152"/>
      <c r="O218" s="152"/>
      <c r="P218" s="152">
        <f t="shared" si="36"/>
        <v>100</v>
      </c>
      <c r="Q218" s="152"/>
      <c r="R218" s="152">
        <f t="shared" si="33"/>
        <v>100</v>
      </c>
      <c r="S218" s="152"/>
      <c r="T218" s="152"/>
      <c r="U218" s="152">
        <f t="shared" si="37"/>
        <v>0</v>
      </c>
      <c r="V218" s="152"/>
      <c r="W218" s="152">
        <f t="shared" si="34"/>
        <v>0</v>
      </c>
      <c r="X218" s="152"/>
      <c r="Y218" s="152"/>
    </row>
    <row r="219" spans="2:25" s="189" customFormat="1" ht="12.75">
      <c r="B219" s="181" t="s">
        <v>432</v>
      </c>
      <c r="C219" s="204" t="s">
        <v>521</v>
      </c>
      <c r="D219" s="170" t="s">
        <v>433</v>
      </c>
      <c r="E219" s="170"/>
      <c r="F219" s="183">
        <f t="shared" si="35"/>
        <v>6</v>
      </c>
      <c r="G219" s="183"/>
      <c r="H219" s="152">
        <f>H220</f>
        <v>6</v>
      </c>
      <c r="I219" s="152"/>
      <c r="J219" s="152"/>
      <c r="K219" s="152">
        <f t="shared" si="38"/>
        <v>6</v>
      </c>
      <c r="L219" s="152"/>
      <c r="M219" s="152">
        <f>M220</f>
        <v>6</v>
      </c>
      <c r="N219" s="152"/>
      <c r="O219" s="152"/>
      <c r="P219" s="152">
        <f t="shared" si="36"/>
        <v>100</v>
      </c>
      <c r="Q219" s="152"/>
      <c r="R219" s="152">
        <f t="shared" si="33"/>
        <v>100</v>
      </c>
      <c r="S219" s="152"/>
      <c r="T219" s="152"/>
      <c r="U219" s="152">
        <f t="shared" si="37"/>
        <v>0</v>
      </c>
      <c r="V219" s="152"/>
      <c r="W219" s="152">
        <f t="shared" si="34"/>
        <v>0</v>
      </c>
      <c r="X219" s="152"/>
      <c r="Y219" s="152"/>
    </row>
    <row r="220" spans="2:25" s="189" customFormat="1" ht="12.75">
      <c r="B220" s="69" t="s">
        <v>26</v>
      </c>
      <c r="C220" s="204" t="s">
        <v>521</v>
      </c>
      <c r="D220" s="170" t="s">
        <v>433</v>
      </c>
      <c r="E220" s="170" t="s">
        <v>397</v>
      </c>
      <c r="F220" s="183">
        <f t="shared" si="35"/>
        <v>6</v>
      </c>
      <c r="G220" s="183"/>
      <c r="H220" s="152">
        <v>6</v>
      </c>
      <c r="I220" s="152"/>
      <c r="J220" s="152"/>
      <c r="K220" s="152">
        <f t="shared" si="38"/>
        <v>6</v>
      </c>
      <c r="L220" s="152"/>
      <c r="M220" s="152">
        <v>6</v>
      </c>
      <c r="N220" s="152"/>
      <c r="O220" s="152"/>
      <c r="P220" s="152">
        <f t="shared" si="36"/>
        <v>100</v>
      </c>
      <c r="Q220" s="152"/>
      <c r="R220" s="152">
        <f t="shared" si="33"/>
        <v>100</v>
      </c>
      <c r="S220" s="152"/>
      <c r="T220" s="152"/>
      <c r="U220" s="152">
        <f t="shared" si="37"/>
        <v>0</v>
      </c>
      <c r="V220" s="152"/>
      <c r="W220" s="152">
        <f t="shared" si="34"/>
        <v>0</v>
      </c>
      <c r="X220" s="152"/>
      <c r="Y220" s="152"/>
    </row>
    <row r="221" spans="2:25" s="189" customFormat="1" ht="38.25">
      <c r="B221" s="75" t="s">
        <v>145</v>
      </c>
      <c r="C221" s="208" t="s">
        <v>522</v>
      </c>
      <c r="D221" s="177"/>
      <c r="E221" s="177"/>
      <c r="F221" s="179">
        <f t="shared" si="35"/>
        <v>6</v>
      </c>
      <c r="G221" s="179"/>
      <c r="H221" s="180">
        <f>H222</f>
        <v>6</v>
      </c>
      <c r="I221" s="180"/>
      <c r="J221" s="180"/>
      <c r="K221" s="180">
        <f t="shared" si="38"/>
        <v>5</v>
      </c>
      <c r="L221" s="180"/>
      <c r="M221" s="180">
        <f>M222</f>
        <v>5</v>
      </c>
      <c r="N221" s="180"/>
      <c r="O221" s="180"/>
      <c r="P221" s="152">
        <f t="shared" si="36"/>
        <v>83.33333333333334</v>
      </c>
      <c r="Q221" s="152"/>
      <c r="R221" s="152">
        <f t="shared" si="33"/>
        <v>83.33333333333334</v>
      </c>
      <c r="S221" s="152"/>
      <c r="T221" s="152"/>
      <c r="U221" s="152">
        <f t="shared" si="37"/>
        <v>1</v>
      </c>
      <c r="V221" s="152"/>
      <c r="W221" s="152">
        <f t="shared" si="34"/>
        <v>1</v>
      </c>
      <c r="X221" s="152"/>
      <c r="Y221" s="152"/>
    </row>
    <row r="222" spans="2:25" s="189" customFormat="1" ht="51">
      <c r="B222" s="69" t="s">
        <v>523</v>
      </c>
      <c r="C222" s="204" t="s">
        <v>524</v>
      </c>
      <c r="D222" s="170"/>
      <c r="E222" s="170"/>
      <c r="F222" s="183">
        <f t="shared" si="35"/>
        <v>6</v>
      </c>
      <c r="G222" s="183"/>
      <c r="H222" s="152">
        <f>H223</f>
        <v>6</v>
      </c>
      <c r="I222" s="152"/>
      <c r="J222" s="152"/>
      <c r="K222" s="152">
        <f t="shared" si="38"/>
        <v>5</v>
      </c>
      <c r="L222" s="152"/>
      <c r="M222" s="152">
        <f>M223</f>
        <v>5</v>
      </c>
      <c r="N222" s="152"/>
      <c r="O222" s="152"/>
      <c r="P222" s="152">
        <f t="shared" si="36"/>
        <v>83.33333333333334</v>
      </c>
      <c r="Q222" s="152"/>
      <c r="R222" s="152">
        <f t="shared" si="33"/>
        <v>83.33333333333334</v>
      </c>
      <c r="S222" s="152"/>
      <c r="T222" s="152"/>
      <c r="U222" s="152">
        <f t="shared" si="37"/>
        <v>1</v>
      </c>
      <c r="V222" s="152"/>
      <c r="W222" s="152">
        <f t="shared" si="34"/>
        <v>1</v>
      </c>
      <c r="X222" s="152"/>
      <c r="Y222" s="152"/>
    </row>
    <row r="223" spans="2:25" s="189" customFormat="1" ht="51">
      <c r="B223" s="69" t="s">
        <v>525</v>
      </c>
      <c r="C223" s="209" t="s">
        <v>526</v>
      </c>
      <c r="D223" s="170"/>
      <c r="E223" s="170"/>
      <c r="F223" s="183">
        <f t="shared" si="35"/>
        <v>6</v>
      </c>
      <c r="G223" s="183"/>
      <c r="H223" s="152">
        <f>H224</f>
        <v>6</v>
      </c>
      <c r="I223" s="152"/>
      <c r="J223" s="152"/>
      <c r="K223" s="152">
        <f t="shared" si="38"/>
        <v>5</v>
      </c>
      <c r="L223" s="152"/>
      <c r="M223" s="152">
        <f>M224</f>
        <v>5</v>
      </c>
      <c r="N223" s="152"/>
      <c r="O223" s="152"/>
      <c r="P223" s="152">
        <f t="shared" si="36"/>
        <v>83.33333333333334</v>
      </c>
      <c r="Q223" s="152"/>
      <c r="R223" s="152">
        <f t="shared" si="33"/>
        <v>83.33333333333334</v>
      </c>
      <c r="S223" s="152"/>
      <c r="T223" s="152"/>
      <c r="U223" s="152">
        <f t="shared" si="37"/>
        <v>1</v>
      </c>
      <c r="V223" s="152"/>
      <c r="W223" s="152">
        <f t="shared" si="34"/>
        <v>1</v>
      </c>
      <c r="X223" s="152"/>
      <c r="Y223" s="152"/>
    </row>
    <row r="224" spans="2:25" s="189" customFormat="1" ht="12.75">
      <c r="B224" s="181" t="s">
        <v>432</v>
      </c>
      <c r="C224" s="209" t="s">
        <v>526</v>
      </c>
      <c r="D224" s="170" t="s">
        <v>433</v>
      </c>
      <c r="E224" s="170"/>
      <c r="F224" s="183">
        <f t="shared" si="35"/>
        <v>6</v>
      </c>
      <c r="G224" s="183"/>
      <c r="H224" s="152">
        <f>H225</f>
        <v>6</v>
      </c>
      <c r="I224" s="152"/>
      <c r="J224" s="152"/>
      <c r="K224" s="152">
        <f t="shared" si="38"/>
        <v>5</v>
      </c>
      <c r="L224" s="152"/>
      <c r="M224" s="152">
        <f>M225</f>
        <v>5</v>
      </c>
      <c r="N224" s="152"/>
      <c r="O224" s="152"/>
      <c r="P224" s="152">
        <f t="shared" si="36"/>
        <v>83.33333333333334</v>
      </c>
      <c r="Q224" s="152"/>
      <c r="R224" s="152">
        <f t="shared" si="33"/>
        <v>83.33333333333334</v>
      </c>
      <c r="S224" s="152"/>
      <c r="T224" s="152"/>
      <c r="U224" s="152">
        <f t="shared" si="37"/>
        <v>1</v>
      </c>
      <c r="V224" s="152"/>
      <c r="W224" s="152">
        <f t="shared" si="34"/>
        <v>1</v>
      </c>
      <c r="X224" s="152"/>
      <c r="Y224" s="152"/>
    </row>
    <row r="225" spans="2:25" s="189" customFormat="1" ht="12.75">
      <c r="B225" s="69" t="s">
        <v>26</v>
      </c>
      <c r="C225" s="209" t="s">
        <v>526</v>
      </c>
      <c r="D225" s="170" t="s">
        <v>433</v>
      </c>
      <c r="E225" s="170" t="s">
        <v>397</v>
      </c>
      <c r="F225" s="183">
        <f t="shared" si="35"/>
        <v>6</v>
      </c>
      <c r="G225" s="183"/>
      <c r="H225" s="152">
        <v>6</v>
      </c>
      <c r="I225" s="152"/>
      <c r="J225" s="152"/>
      <c r="K225" s="152">
        <f t="shared" si="38"/>
        <v>5</v>
      </c>
      <c r="L225" s="152"/>
      <c r="M225" s="152">
        <v>5</v>
      </c>
      <c r="N225" s="152"/>
      <c r="O225" s="152"/>
      <c r="P225" s="152">
        <f t="shared" si="36"/>
        <v>83.33333333333334</v>
      </c>
      <c r="Q225" s="152"/>
      <c r="R225" s="152">
        <f t="shared" si="33"/>
        <v>83.33333333333334</v>
      </c>
      <c r="S225" s="152"/>
      <c r="T225" s="152"/>
      <c r="U225" s="152">
        <f t="shared" si="37"/>
        <v>1</v>
      </c>
      <c r="V225" s="152"/>
      <c r="W225" s="152">
        <f t="shared" si="34"/>
        <v>1</v>
      </c>
      <c r="X225" s="152"/>
      <c r="Y225" s="152"/>
    </row>
    <row r="226" spans="2:25" ht="25.5">
      <c r="B226" s="75" t="s">
        <v>3</v>
      </c>
      <c r="C226" s="208" t="s">
        <v>146</v>
      </c>
      <c r="D226" s="177"/>
      <c r="E226" s="177"/>
      <c r="F226" s="179">
        <f t="shared" si="35"/>
        <v>500</v>
      </c>
      <c r="G226" s="179"/>
      <c r="H226" s="180">
        <f>H230+H227</f>
        <v>311</v>
      </c>
      <c r="I226" s="180">
        <f>I230+I227</f>
        <v>189</v>
      </c>
      <c r="J226" s="180"/>
      <c r="K226" s="180">
        <f t="shared" si="38"/>
        <v>236.3</v>
      </c>
      <c r="L226" s="180"/>
      <c r="M226" s="180">
        <f>M230+M227</f>
        <v>47.3</v>
      </c>
      <c r="N226" s="180">
        <f>N230+N227</f>
        <v>189</v>
      </c>
      <c r="O226" s="180"/>
      <c r="P226" s="152">
        <f t="shared" si="36"/>
        <v>47.260000000000005</v>
      </c>
      <c r="Q226" s="152"/>
      <c r="R226" s="152">
        <f t="shared" si="33"/>
        <v>15.209003215434084</v>
      </c>
      <c r="S226" s="152">
        <f>N226/I226*100</f>
        <v>100</v>
      </c>
      <c r="T226" s="152"/>
      <c r="U226" s="152">
        <f t="shared" si="37"/>
        <v>263.7</v>
      </c>
      <c r="V226" s="152"/>
      <c r="W226" s="152">
        <f t="shared" si="34"/>
        <v>263.7</v>
      </c>
      <c r="X226" s="152">
        <f>I226-N226</f>
        <v>0</v>
      </c>
      <c r="Y226" s="152"/>
    </row>
    <row r="227" spans="2:25" ht="51">
      <c r="B227" s="69" t="s">
        <v>18</v>
      </c>
      <c r="C227" s="205" t="s">
        <v>492</v>
      </c>
      <c r="D227" s="177"/>
      <c r="E227" s="177"/>
      <c r="F227" s="183">
        <f t="shared" si="35"/>
        <v>189</v>
      </c>
      <c r="G227" s="183"/>
      <c r="H227" s="152"/>
      <c r="I227" s="152">
        <f>I228</f>
        <v>189</v>
      </c>
      <c r="J227" s="152"/>
      <c r="K227" s="152">
        <f t="shared" si="38"/>
        <v>189</v>
      </c>
      <c r="L227" s="152"/>
      <c r="M227" s="152"/>
      <c r="N227" s="152">
        <f>N228</f>
        <v>189</v>
      </c>
      <c r="O227" s="152"/>
      <c r="P227" s="152">
        <f t="shared" si="36"/>
        <v>100</v>
      </c>
      <c r="Q227" s="152"/>
      <c r="R227" s="152"/>
      <c r="S227" s="152">
        <f>N227/I227*100</f>
        <v>100</v>
      </c>
      <c r="T227" s="152"/>
      <c r="U227" s="152">
        <f t="shared" si="37"/>
        <v>0</v>
      </c>
      <c r="V227" s="152"/>
      <c r="W227" s="152"/>
      <c r="X227" s="152">
        <f>I227-N227</f>
        <v>0</v>
      </c>
      <c r="Y227" s="152"/>
    </row>
    <row r="228" spans="2:25" ht="12.75">
      <c r="B228" s="69" t="s">
        <v>511</v>
      </c>
      <c r="C228" s="205" t="s">
        <v>492</v>
      </c>
      <c r="D228" s="170" t="s">
        <v>548</v>
      </c>
      <c r="E228" s="170"/>
      <c r="F228" s="183">
        <f t="shared" si="35"/>
        <v>189</v>
      </c>
      <c r="G228" s="183"/>
      <c r="H228" s="152"/>
      <c r="I228" s="152">
        <f>I229</f>
        <v>189</v>
      </c>
      <c r="J228" s="152"/>
      <c r="K228" s="152">
        <f t="shared" si="38"/>
        <v>189</v>
      </c>
      <c r="L228" s="152"/>
      <c r="M228" s="152"/>
      <c r="N228" s="152">
        <f>N229</f>
        <v>189</v>
      </c>
      <c r="O228" s="152"/>
      <c r="P228" s="152">
        <f t="shared" si="36"/>
        <v>100</v>
      </c>
      <c r="Q228" s="152"/>
      <c r="R228" s="152"/>
      <c r="S228" s="152">
        <f>N228/I228*100</f>
        <v>100</v>
      </c>
      <c r="T228" s="152"/>
      <c r="U228" s="152">
        <f t="shared" si="37"/>
        <v>0</v>
      </c>
      <c r="V228" s="152"/>
      <c r="W228" s="152"/>
      <c r="X228" s="152">
        <f>I228-N228</f>
        <v>0</v>
      </c>
      <c r="Y228" s="152"/>
    </row>
    <row r="229" spans="2:25" ht="12.75">
      <c r="B229" s="69" t="s">
        <v>357</v>
      </c>
      <c r="C229" s="205" t="s">
        <v>492</v>
      </c>
      <c r="D229" s="170" t="s">
        <v>548</v>
      </c>
      <c r="E229" s="170" t="s">
        <v>403</v>
      </c>
      <c r="F229" s="183">
        <f t="shared" si="35"/>
        <v>189</v>
      </c>
      <c r="G229" s="183"/>
      <c r="H229" s="152"/>
      <c r="I229" s="152">
        <v>189</v>
      </c>
      <c r="J229" s="152"/>
      <c r="K229" s="152">
        <f t="shared" si="38"/>
        <v>189</v>
      </c>
      <c r="L229" s="152"/>
      <c r="M229" s="152"/>
      <c r="N229" s="152">
        <v>189</v>
      </c>
      <c r="O229" s="152"/>
      <c r="P229" s="152">
        <f t="shared" si="36"/>
        <v>100</v>
      </c>
      <c r="Q229" s="152"/>
      <c r="R229" s="152"/>
      <c r="S229" s="152">
        <f>N229/I229*100</f>
        <v>100</v>
      </c>
      <c r="T229" s="152"/>
      <c r="U229" s="152">
        <f t="shared" si="37"/>
        <v>0</v>
      </c>
      <c r="V229" s="152"/>
      <c r="W229" s="152"/>
      <c r="X229" s="152">
        <f>I229-N229</f>
        <v>0</v>
      </c>
      <c r="Y229" s="152"/>
    </row>
    <row r="230" spans="2:25" ht="25.5">
      <c r="B230" s="69" t="s">
        <v>4</v>
      </c>
      <c r="C230" s="204" t="s">
        <v>147</v>
      </c>
      <c r="D230" s="170"/>
      <c r="E230" s="170"/>
      <c r="F230" s="183">
        <f t="shared" si="35"/>
        <v>311</v>
      </c>
      <c r="G230" s="183"/>
      <c r="H230" s="152">
        <f>H231</f>
        <v>311</v>
      </c>
      <c r="I230" s="152"/>
      <c r="J230" s="152"/>
      <c r="K230" s="152">
        <f t="shared" si="38"/>
        <v>47.3</v>
      </c>
      <c r="L230" s="152"/>
      <c r="M230" s="152">
        <f>M231</f>
        <v>47.3</v>
      </c>
      <c r="N230" s="152"/>
      <c r="O230" s="152"/>
      <c r="P230" s="152">
        <f t="shared" si="36"/>
        <v>15.209003215434084</v>
      </c>
      <c r="Q230" s="152"/>
      <c r="R230" s="152">
        <f aca="true" t="shared" si="39" ref="R230:R261">M230/H230*100</f>
        <v>15.209003215434084</v>
      </c>
      <c r="S230" s="152"/>
      <c r="T230" s="152"/>
      <c r="U230" s="152">
        <f t="shared" si="37"/>
        <v>263.7</v>
      </c>
      <c r="V230" s="152"/>
      <c r="W230" s="152">
        <f aca="true" t="shared" si="40" ref="W230:W261">H230-M230</f>
        <v>263.7</v>
      </c>
      <c r="X230" s="152"/>
      <c r="Y230" s="152"/>
    </row>
    <row r="231" spans="2:25" ht="12.75">
      <c r="B231" s="69" t="s">
        <v>511</v>
      </c>
      <c r="C231" s="204" t="s">
        <v>147</v>
      </c>
      <c r="D231" s="170" t="s">
        <v>548</v>
      </c>
      <c r="E231" s="170"/>
      <c r="F231" s="183">
        <f t="shared" si="35"/>
        <v>311</v>
      </c>
      <c r="G231" s="183"/>
      <c r="H231" s="152">
        <f>H232</f>
        <v>311</v>
      </c>
      <c r="I231" s="152"/>
      <c r="J231" s="152"/>
      <c r="K231" s="152">
        <f t="shared" si="38"/>
        <v>47.3</v>
      </c>
      <c r="L231" s="152"/>
      <c r="M231" s="152">
        <f>M232</f>
        <v>47.3</v>
      </c>
      <c r="N231" s="152"/>
      <c r="O231" s="152"/>
      <c r="P231" s="152">
        <f t="shared" si="36"/>
        <v>15.209003215434084</v>
      </c>
      <c r="Q231" s="152"/>
      <c r="R231" s="152">
        <f t="shared" si="39"/>
        <v>15.209003215434084</v>
      </c>
      <c r="S231" s="152"/>
      <c r="T231" s="152"/>
      <c r="U231" s="152">
        <f t="shared" si="37"/>
        <v>263.7</v>
      </c>
      <c r="V231" s="152"/>
      <c r="W231" s="152">
        <f t="shared" si="40"/>
        <v>263.7</v>
      </c>
      <c r="X231" s="152"/>
      <c r="Y231" s="152"/>
    </row>
    <row r="232" spans="2:25" ht="12.75">
      <c r="B232" s="69" t="s">
        <v>357</v>
      </c>
      <c r="C232" s="204" t="s">
        <v>147</v>
      </c>
      <c r="D232" s="170" t="s">
        <v>548</v>
      </c>
      <c r="E232" s="170" t="s">
        <v>403</v>
      </c>
      <c r="F232" s="183">
        <f t="shared" si="35"/>
        <v>311</v>
      </c>
      <c r="G232" s="183"/>
      <c r="H232" s="152">
        <v>311</v>
      </c>
      <c r="I232" s="152"/>
      <c r="J232" s="152"/>
      <c r="K232" s="152">
        <f t="shared" si="38"/>
        <v>47.3</v>
      </c>
      <c r="L232" s="152"/>
      <c r="M232" s="152">
        <v>47.3</v>
      </c>
      <c r="N232" s="152"/>
      <c r="O232" s="152"/>
      <c r="P232" s="152">
        <f t="shared" si="36"/>
        <v>15.209003215434084</v>
      </c>
      <c r="Q232" s="152"/>
      <c r="R232" s="152">
        <f t="shared" si="39"/>
        <v>15.209003215434084</v>
      </c>
      <c r="S232" s="152"/>
      <c r="T232" s="152"/>
      <c r="U232" s="152">
        <f t="shared" si="37"/>
        <v>263.7</v>
      </c>
      <c r="V232" s="152"/>
      <c r="W232" s="152">
        <f t="shared" si="40"/>
        <v>263.7</v>
      </c>
      <c r="X232" s="152"/>
      <c r="Y232" s="152"/>
    </row>
    <row r="233" spans="2:25" s="189" customFormat="1" ht="25.5">
      <c r="B233" s="75" t="s">
        <v>627</v>
      </c>
      <c r="C233" s="208" t="s">
        <v>527</v>
      </c>
      <c r="D233" s="210"/>
      <c r="E233" s="177"/>
      <c r="F233" s="179">
        <f t="shared" si="35"/>
        <v>73</v>
      </c>
      <c r="G233" s="179"/>
      <c r="H233" s="180">
        <f>H234</f>
        <v>73</v>
      </c>
      <c r="I233" s="180"/>
      <c r="J233" s="180"/>
      <c r="K233" s="180">
        <f t="shared" si="38"/>
        <v>58.4</v>
      </c>
      <c r="L233" s="180"/>
      <c r="M233" s="180">
        <f>M234</f>
        <v>58.4</v>
      </c>
      <c r="N233" s="180"/>
      <c r="O233" s="180"/>
      <c r="P233" s="152">
        <f t="shared" si="36"/>
        <v>80</v>
      </c>
      <c r="Q233" s="152"/>
      <c r="R233" s="152">
        <f t="shared" si="39"/>
        <v>80</v>
      </c>
      <c r="S233" s="152"/>
      <c r="T233" s="152"/>
      <c r="U233" s="152">
        <f t="shared" si="37"/>
        <v>14.600000000000001</v>
      </c>
      <c r="V233" s="152"/>
      <c r="W233" s="152">
        <f t="shared" si="40"/>
        <v>14.600000000000001</v>
      </c>
      <c r="X233" s="152"/>
      <c r="Y233" s="152"/>
    </row>
    <row r="234" spans="2:25" s="189" customFormat="1" ht="25.5">
      <c r="B234" s="69" t="s">
        <v>628</v>
      </c>
      <c r="C234" s="204" t="s">
        <v>528</v>
      </c>
      <c r="D234" s="211"/>
      <c r="E234" s="170"/>
      <c r="F234" s="183">
        <f t="shared" si="35"/>
        <v>73</v>
      </c>
      <c r="G234" s="183"/>
      <c r="H234" s="152">
        <f>H235</f>
        <v>73</v>
      </c>
      <c r="I234" s="152"/>
      <c r="J234" s="152"/>
      <c r="K234" s="152">
        <f t="shared" si="38"/>
        <v>58.4</v>
      </c>
      <c r="L234" s="152"/>
      <c r="M234" s="152">
        <f>M235</f>
        <v>58.4</v>
      </c>
      <c r="N234" s="152"/>
      <c r="O234" s="152"/>
      <c r="P234" s="152">
        <f t="shared" si="36"/>
        <v>80</v>
      </c>
      <c r="Q234" s="152"/>
      <c r="R234" s="152">
        <f t="shared" si="39"/>
        <v>80</v>
      </c>
      <c r="S234" s="152"/>
      <c r="T234" s="152"/>
      <c r="U234" s="152">
        <f t="shared" si="37"/>
        <v>14.600000000000001</v>
      </c>
      <c r="V234" s="152"/>
      <c r="W234" s="152">
        <f t="shared" si="40"/>
        <v>14.600000000000001</v>
      </c>
      <c r="X234" s="152"/>
      <c r="Y234" s="152"/>
    </row>
    <row r="235" spans="2:25" s="189" customFormat="1" ht="12.75">
      <c r="B235" s="181" t="s">
        <v>432</v>
      </c>
      <c r="C235" s="204" t="s">
        <v>528</v>
      </c>
      <c r="D235" s="170" t="s">
        <v>433</v>
      </c>
      <c r="E235" s="170"/>
      <c r="F235" s="183">
        <f t="shared" si="35"/>
        <v>73</v>
      </c>
      <c r="G235" s="183"/>
      <c r="H235" s="152">
        <f>H236</f>
        <v>73</v>
      </c>
      <c r="I235" s="152"/>
      <c r="J235" s="152"/>
      <c r="K235" s="152">
        <f t="shared" si="38"/>
        <v>58.4</v>
      </c>
      <c r="L235" s="152"/>
      <c r="M235" s="152">
        <f>M236</f>
        <v>58.4</v>
      </c>
      <c r="N235" s="152"/>
      <c r="O235" s="152"/>
      <c r="P235" s="152">
        <f t="shared" si="36"/>
        <v>80</v>
      </c>
      <c r="Q235" s="152"/>
      <c r="R235" s="152">
        <f t="shared" si="39"/>
        <v>80</v>
      </c>
      <c r="S235" s="152"/>
      <c r="T235" s="152"/>
      <c r="U235" s="152">
        <f t="shared" si="37"/>
        <v>14.600000000000001</v>
      </c>
      <c r="V235" s="152"/>
      <c r="W235" s="152">
        <f t="shared" si="40"/>
        <v>14.600000000000001</v>
      </c>
      <c r="X235" s="152"/>
      <c r="Y235" s="152"/>
    </row>
    <row r="236" spans="2:25" s="189" customFormat="1" ht="12.75">
      <c r="B236" s="69" t="s">
        <v>26</v>
      </c>
      <c r="C236" s="204" t="s">
        <v>528</v>
      </c>
      <c r="D236" s="170" t="s">
        <v>433</v>
      </c>
      <c r="E236" s="170" t="s">
        <v>397</v>
      </c>
      <c r="F236" s="183">
        <f t="shared" si="35"/>
        <v>73</v>
      </c>
      <c r="G236" s="183"/>
      <c r="H236" s="152">
        <v>73</v>
      </c>
      <c r="I236" s="152"/>
      <c r="J236" s="152"/>
      <c r="K236" s="152">
        <f t="shared" si="38"/>
        <v>58.4</v>
      </c>
      <c r="L236" s="152"/>
      <c r="M236" s="152">
        <v>58.4</v>
      </c>
      <c r="N236" s="152"/>
      <c r="O236" s="152"/>
      <c r="P236" s="152">
        <f t="shared" si="36"/>
        <v>80</v>
      </c>
      <c r="Q236" s="152"/>
      <c r="R236" s="152">
        <f t="shared" si="39"/>
        <v>80</v>
      </c>
      <c r="S236" s="152"/>
      <c r="T236" s="152"/>
      <c r="U236" s="152">
        <f t="shared" si="37"/>
        <v>14.600000000000001</v>
      </c>
      <c r="V236" s="152"/>
      <c r="W236" s="152">
        <f t="shared" si="40"/>
        <v>14.600000000000001</v>
      </c>
      <c r="X236" s="152"/>
      <c r="Y236" s="152"/>
    </row>
    <row r="237" spans="2:25" ht="25.5">
      <c r="B237" s="75" t="s">
        <v>8</v>
      </c>
      <c r="C237" s="177" t="s">
        <v>558</v>
      </c>
      <c r="D237" s="177"/>
      <c r="E237" s="177"/>
      <c r="F237" s="179">
        <f t="shared" si="35"/>
        <v>106</v>
      </c>
      <c r="G237" s="179"/>
      <c r="H237" s="180">
        <f>H238</f>
        <v>106</v>
      </c>
      <c r="I237" s="180"/>
      <c r="J237" s="180"/>
      <c r="K237" s="180">
        <f t="shared" si="38"/>
        <v>66.6</v>
      </c>
      <c r="L237" s="180"/>
      <c r="M237" s="180">
        <f>M238</f>
        <v>66.6</v>
      </c>
      <c r="N237" s="180"/>
      <c r="O237" s="180"/>
      <c r="P237" s="152">
        <f t="shared" si="36"/>
        <v>62.83018867924528</v>
      </c>
      <c r="Q237" s="152"/>
      <c r="R237" s="152">
        <f t="shared" si="39"/>
        <v>62.83018867924528</v>
      </c>
      <c r="S237" s="152"/>
      <c r="T237" s="152"/>
      <c r="U237" s="152">
        <f t="shared" si="37"/>
        <v>39.400000000000006</v>
      </c>
      <c r="V237" s="152"/>
      <c r="W237" s="152">
        <f t="shared" si="40"/>
        <v>39.400000000000006</v>
      </c>
      <c r="X237" s="152"/>
      <c r="Y237" s="152"/>
    </row>
    <row r="238" spans="2:25" ht="25.5">
      <c r="B238" s="181" t="s">
        <v>9</v>
      </c>
      <c r="C238" s="170" t="s">
        <v>559</v>
      </c>
      <c r="D238" s="170"/>
      <c r="E238" s="170"/>
      <c r="F238" s="183">
        <f t="shared" si="35"/>
        <v>106</v>
      </c>
      <c r="G238" s="183"/>
      <c r="H238" s="152">
        <f>H239</f>
        <v>106</v>
      </c>
      <c r="I238" s="152"/>
      <c r="J238" s="152"/>
      <c r="K238" s="152">
        <f t="shared" si="38"/>
        <v>66.6</v>
      </c>
      <c r="L238" s="152"/>
      <c r="M238" s="152">
        <f>M239</f>
        <v>66.6</v>
      </c>
      <c r="N238" s="152"/>
      <c r="O238" s="152"/>
      <c r="P238" s="152">
        <f t="shared" si="36"/>
        <v>62.83018867924528</v>
      </c>
      <c r="Q238" s="152"/>
      <c r="R238" s="152">
        <f t="shared" si="39"/>
        <v>62.83018867924528</v>
      </c>
      <c r="S238" s="152"/>
      <c r="T238" s="152"/>
      <c r="U238" s="152">
        <f t="shared" si="37"/>
        <v>39.400000000000006</v>
      </c>
      <c r="V238" s="152"/>
      <c r="W238" s="152">
        <f t="shared" si="40"/>
        <v>39.400000000000006</v>
      </c>
      <c r="X238" s="152"/>
      <c r="Y238" s="152"/>
    </row>
    <row r="239" spans="2:25" ht="12.75">
      <c r="B239" s="181" t="s">
        <v>432</v>
      </c>
      <c r="C239" s="170" t="s">
        <v>559</v>
      </c>
      <c r="D239" s="170" t="s">
        <v>433</v>
      </c>
      <c r="E239" s="170"/>
      <c r="F239" s="183">
        <f t="shared" si="35"/>
        <v>106</v>
      </c>
      <c r="G239" s="183"/>
      <c r="H239" s="152">
        <f>H240</f>
        <v>106</v>
      </c>
      <c r="I239" s="152"/>
      <c r="J239" s="152"/>
      <c r="K239" s="152">
        <f t="shared" si="38"/>
        <v>66.6</v>
      </c>
      <c r="L239" s="152"/>
      <c r="M239" s="152">
        <f>M240</f>
        <v>66.6</v>
      </c>
      <c r="N239" s="152"/>
      <c r="O239" s="152"/>
      <c r="P239" s="152">
        <f t="shared" si="36"/>
        <v>62.83018867924528</v>
      </c>
      <c r="Q239" s="152"/>
      <c r="R239" s="152">
        <f t="shared" si="39"/>
        <v>62.83018867924528</v>
      </c>
      <c r="S239" s="152"/>
      <c r="T239" s="152"/>
      <c r="U239" s="152">
        <f t="shared" si="37"/>
        <v>39.400000000000006</v>
      </c>
      <c r="V239" s="152"/>
      <c r="W239" s="152">
        <f t="shared" si="40"/>
        <v>39.400000000000006</v>
      </c>
      <c r="X239" s="152"/>
      <c r="Y239" s="152"/>
    </row>
    <row r="240" spans="2:25" ht="12.75">
      <c r="B240" s="69" t="s">
        <v>183</v>
      </c>
      <c r="C240" s="170" t="s">
        <v>559</v>
      </c>
      <c r="D240" s="170" t="s">
        <v>433</v>
      </c>
      <c r="E240" s="170" t="s">
        <v>182</v>
      </c>
      <c r="F240" s="183">
        <f t="shared" si="35"/>
        <v>106</v>
      </c>
      <c r="G240" s="183"/>
      <c r="H240" s="152">
        <v>106</v>
      </c>
      <c r="I240" s="152"/>
      <c r="J240" s="152"/>
      <c r="K240" s="152">
        <f t="shared" si="38"/>
        <v>66.6</v>
      </c>
      <c r="L240" s="152"/>
      <c r="M240" s="152">
        <v>66.6</v>
      </c>
      <c r="N240" s="152"/>
      <c r="O240" s="152"/>
      <c r="P240" s="152">
        <f t="shared" si="36"/>
        <v>62.83018867924528</v>
      </c>
      <c r="Q240" s="152"/>
      <c r="R240" s="152">
        <f t="shared" si="39"/>
        <v>62.83018867924528</v>
      </c>
      <c r="S240" s="152"/>
      <c r="T240" s="152"/>
      <c r="U240" s="152">
        <f t="shared" si="37"/>
        <v>39.400000000000006</v>
      </c>
      <c r="V240" s="152"/>
      <c r="W240" s="152">
        <f t="shared" si="40"/>
        <v>39.400000000000006</v>
      </c>
      <c r="X240" s="152"/>
      <c r="Y240" s="152"/>
    </row>
    <row r="241" spans="2:25" s="189" customFormat="1" ht="25.5">
      <c r="B241" s="75" t="s">
        <v>531</v>
      </c>
      <c r="C241" s="212" t="s">
        <v>532</v>
      </c>
      <c r="D241" s="177"/>
      <c r="E241" s="177"/>
      <c r="F241" s="179">
        <f t="shared" si="35"/>
        <v>1</v>
      </c>
      <c r="G241" s="179"/>
      <c r="H241" s="180">
        <f>H242</f>
        <v>1</v>
      </c>
      <c r="I241" s="180"/>
      <c r="J241" s="180"/>
      <c r="K241" s="180">
        <f t="shared" si="38"/>
        <v>0</v>
      </c>
      <c r="L241" s="180"/>
      <c r="M241" s="180">
        <f>M242</f>
        <v>0</v>
      </c>
      <c r="N241" s="180"/>
      <c r="O241" s="180"/>
      <c r="P241" s="152">
        <f t="shared" si="36"/>
        <v>0</v>
      </c>
      <c r="Q241" s="152"/>
      <c r="R241" s="152">
        <f t="shared" si="39"/>
        <v>0</v>
      </c>
      <c r="S241" s="152"/>
      <c r="T241" s="152"/>
      <c r="U241" s="152">
        <f t="shared" si="37"/>
        <v>1</v>
      </c>
      <c r="V241" s="152"/>
      <c r="W241" s="152">
        <f t="shared" si="40"/>
        <v>1</v>
      </c>
      <c r="X241" s="152"/>
      <c r="Y241" s="152"/>
    </row>
    <row r="242" spans="2:25" s="189" customFormat="1" ht="25.5">
      <c r="B242" s="69" t="s">
        <v>533</v>
      </c>
      <c r="C242" s="191" t="s">
        <v>534</v>
      </c>
      <c r="D242" s="170"/>
      <c r="E242" s="170"/>
      <c r="F242" s="183">
        <f t="shared" si="35"/>
        <v>1</v>
      </c>
      <c r="G242" s="183"/>
      <c r="H242" s="152">
        <f>H243</f>
        <v>1</v>
      </c>
      <c r="I242" s="180"/>
      <c r="J242" s="180"/>
      <c r="K242" s="152">
        <f t="shared" si="38"/>
        <v>0</v>
      </c>
      <c r="L242" s="152"/>
      <c r="M242" s="152">
        <f>M243</f>
        <v>0</v>
      </c>
      <c r="N242" s="180"/>
      <c r="O242" s="180"/>
      <c r="P242" s="152">
        <f t="shared" si="36"/>
        <v>0</v>
      </c>
      <c r="Q242" s="152"/>
      <c r="R242" s="152">
        <f t="shared" si="39"/>
        <v>0</v>
      </c>
      <c r="S242" s="152"/>
      <c r="T242" s="152"/>
      <c r="U242" s="152">
        <f t="shared" si="37"/>
        <v>1</v>
      </c>
      <c r="V242" s="152"/>
      <c r="W242" s="152">
        <f t="shared" si="40"/>
        <v>1</v>
      </c>
      <c r="X242" s="152"/>
      <c r="Y242" s="152"/>
    </row>
    <row r="243" spans="2:25" s="189" customFormat="1" ht="12.75">
      <c r="B243" s="181" t="s">
        <v>432</v>
      </c>
      <c r="C243" s="191" t="s">
        <v>534</v>
      </c>
      <c r="D243" s="170" t="s">
        <v>433</v>
      </c>
      <c r="E243" s="170"/>
      <c r="F243" s="183">
        <f t="shared" si="35"/>
        <v>1</v>
      </c>
      <c r="G243" s="183"/>
      <c r="H243" s="152">
        <f>H244</f>
        <v>1</v>
      </c>
      <c r="I243" s="180"/>
      <c r="J243" s="180"/>
      <c r="K243" s="152">
        <f t="shared" si="38"/>
        <v>0</v>
      </c>
      <c r="L243" s="152"/>
      <c r="M243" s="152">
        <f>M244</f>
        <v>0</v>
      </c>
      <c r="N243" s="180"/>
      <c r="O243" s="180"/>
      <c r="P243" s="152">
        <f t="shared" si="36"/>
        <v>0</v>
      </c>
      <c r="Q243" s="152"/>
      <c r="R243" s="152">
        <f t="shared" si="39"/>
        <v>0</v>
      </c>
      <c r="S243" s="152"/>
      <c r="T243" s="152"/>
      <c r="U243" s="152">
        <f t="shared" si="37"/>
        <v>1</v>
      </c>
      <c r="V243" s="152"/>
      <c r="W243" s="152">
        <f t="shared" si="40"/>
        <v>1</v>
      </c>
      <c r="X243" s="152"/>
      <c r="Y243" s="152"/>
    </row>
    <row r="244" spans="2:25" s="189" customFormat="1" ht="12.75">
      <c r="B244" s="69" t="s">
        <v>26</v>
      </c>
      <c r="C244" s="191" t="s">
        <v>534</v>
      </c>
      <c r="D244" s="170" t="s">
        <v>433</v>
      </c>
      <c r="E244" s="170" t="s">
        <v>397</v>
      </c>
      <c r="F244" s="183">
        <f t="shared" si="35"/>
        <v>1</v>
      </c>
      <c r="G244" s="183"/>
      <c r="H244" s="152">
        <v>1</v>
      </c>
      <c r="I244" s="180"/>
      <c r="J244" s="180"/>
      <c r="K244" s="152">
        <f t="shared" si="38"/>
        <v>0</v>
      </c>
      <c r="L244" s="152"/>
      <c r="M244" s="152">
        <v>0</v>
      </c>
      <c r="N244" s="180"/>
      <c r="O244" s="180"/>
      <c r="P244" s="152">
        <f t="shared" si="36"/>
        <v>0</v>
      </c>
      <c r="Q244" s="152"/>
      <c r="R244" s="152">
        <f t="shared" si="39"/>
        <v>0</v>
      </c>
      <c r="S244" s="152"/>
      <c r="T244" s="152"/>
      <c r="U244" s="152">
        <f t="shared" si="37"/>
        <v>1</v>
      </c>
      <c r="V244" s="152"/>
      <c r="W244" s="152">
        <f t="shared" si="40"/>
        <v>1</v>
      </c>
      <c r="X244" s="152"/>
      <c r="Y244" s="152"/>
    </row>
    <row r="245" spans="2:25" s="189" customFormat="1" ht="25.5">
      <c r="B245" s="75" t="s">
        <v>609</v>
      </c>
      <c r="C245" s="177" t="s">
        <v>610</v>
      </c>
      <c r="D245" s="177"/>
      <c r="E245" s="177"/>
      <c r="F245" s="179">
        <f t="shared" si="35"/>
        <v>15</v>
      </c>
      <c r="G245" s="179"/>
      <c r="H245" s="180">
        <f>H246</f>
        <v>15</v>
      </c>
      <c r="I245" s="180"/>
      <c r="J245" s="180"/>
      <c r="K245" s="180">
        <f aca="true" t="shared" si="41" ref="K245:K269">M245+N245+O245+L245</f>
        <v>0</v>
      </c>
      <c r="L245" s="180"/>
      <c r="M245" s="180">
        <f>M246</f>
        <v>0</v>
      </c>
      <c r="N245" s="180"/>
      <c r="O245" s="180"/>
      <c r="P245" s="152">
        <f t="shared" si="36"/>
        <v>0</v>
      </c>
      <c r="Q245" s="152"/>
      <c r="R245" s="152">
        <f t="shared" si="39"/>
        <v>0</v>
      </c>
      <c r="S245" s="152"/>
      <c r="T245" s="152"/>
      <c r="U245" s="152">
        <f t="shared" si="37"/>
        <v>15</v>
      </c>
      <c r="V245" s="152"/>
      <c r="W245" s="152">
        <f t="shared" si="40"/>
        <v>15</v>
      </c>
      <c r="X245" s="152"/>
      <c r="Y245" s="152"/>
    </row>
    <row r="246" spans="2:25" s="189" customFormat="1" ht="25.5">
      <c r="B246" s="69" t="s">
        <v>611</v>
      </c>
      <c r="C246" s="170" t="s">
        <v>612</v>
      </c>
      <c r="D246" s="170"/>
      <c r="E246" s="170"/>
      <c r="F246" s="183">
        <f t="shared" si="35"/>
        <v>15</v>
      </c>
      <c r="G246" s="183"/>
      <c r="H246" s="152">
        <f>H247</f>
        <v>15</v>
      </c>
      <c r="I246" s="180"/>
      <c r="J246" s="180"/>
      <c r="K246" s="152">
        <f t="shared" si="41"/>
        <v>0</v>
      </c>
      <c r="L246" s="152"/>
      <c r="M246" s="152">
        <f>M247</f>
        <v>0</v>
      </c>
      <c r="N246" s="180"/>
      <c r="O246" s="180"/>
      <c r="P246" s="152">
        <f t="shared" si="36"/>
        <v>0</v>
      </c>
      <c r="Q246" s="152"/>
      <c r="R246" s="152">
        <f t="shared" si="39"/>
        <v>0</v>
      </c>
      <c r="S246" s="152"/>
      <c r="T246" s="152"/>
      <c r="U246" s="152">
        <f t="shared" si="37"/>
        <v>15</v>
      </c>
      <c r="V246" s="152"/>
      <c r="W246" s="152">
        <f t="shared" si="40"/>
        <v>15</v>
      </c>
      <c r="X246" s="152"/>
      <c r="Y246" s="152"/>
    </row>
    <row r="247" spans="2:25" s="189" customFormat="1" ht="12.75">
      <c r="B247" s="69" t="s">
        <v>432</v>
      </c>
      <c r="C247" s="170" t="s">
        <v>612</v>
      </c>
      <c r="D247" s="170" t="s">
        <v>433</v>
      </c>
      <c r="E247" s="170"/>
      <c r="F247" s="183">
        <f t="shared" si="35"/>
        <v>15</v>
      </c>
      <c r="G247" s="183"/>
      <c r="H247" s="152">
        <f>H248</f>
        <v>15</v>
      </c>
      <c r="I247" s="180"/>
      <c r="J247" s="180"/>
      <c r="K247" s="152">
        <f t="shared" si="41"/>
        <v>0</v>
      </c>
      <c r="L247" s="152"/>
      <c r="M247" s="152">
        <f>M248</f>
        <v>0</v>
      </c>
      <c r="N247" s="180"/>
      <c r="O247" s="180"/>
      <c r="P247" s="152">
        <f t="shared" si="36"/>
        <v>0</v>
      </c>
      <c r="Q247" s="152"/>
      <c r="R247" s="152">
        <f t="shared" si="39"/>
        <v>0</v>
      </c>
      <c r="S247" s="152"/>
      <c r="T247" s="152"/>
      <c r="U247" s="152">
        <f t="shared" si="37"/>
        <v>15</v>
      </c>
      <c r="V247" s="152"/>
      <c r="W247" s="152">
        <f t="shared" si="40"/>
        <v>15</v>
      </c>
      <c r="X247" s="152"/>
      <c r="Y247" s="152"/>
    </row>
    <row r="248" spans="2:25" s="189" customFormat="1" ht="38.25">
      <c r="B248" s="69" t="s">
        <v>436</v>
      </c>
      <c r="C248" s="170" t="s">
        <v>612</v>
      </c>
      <c r="D248" s="170" t="s">
        <v>433</v>
      </c>
      <c r="E248" s="170" t="s">
        <v>386</v>
      </c>
      <c r="F248" s="183">
        <f t="shared" si="35"/>
        <v>15</v>
      </c>
      <c r="G248" s="183"/>
      <c r="H248" s="152">
        <v>15</v>
      </c>
      <c r="I248" s="180"/>
      <c r="J248" s="180"/>
      <c r="K248" s="152">
        <f t="shared" si="41"/>
        <v>0</v>
      </c>
      <c r="L248" s="152"/>
      <c r="M248" s="152">
        <v>0</v>
      </c>
      <c r="N248" s="180"/>
      <c r="O248" s="180"/>
      <c r="P248" s="152">
        <f t="shared" si="36"/>
        <v>0</v>
      </c>
      <c r="Q248" s="152"/>
      <c r="R248" s="152">
        <f t="shared" si="39"/>
        <v>0</v>
      </c>
      <c r="S248" s="152"/>
      <c r="T248" s="152"/>
      <c r="U248" s="152">
        <f t="shared" si="37"/>
        <v>15</v>
      </c>
      <c r="V248" s="152"/>
      <c r="W248" s="152">
        <f t="shared" si="40"/>
        <v>15</v>
      </c>
      <c r="X248" s="152"/>
      <c r="Y248" s="152"/>
    </row>
    <row r="249" spans="2:25" s="189" customFormat="1" ht="25.5">
      <c r="B249" s="206" t="s">
        <v>275</v>
      </c>
      <c r="C249" s="177" t="s">
        <v>276</v>
      </c>
      <c r="D249" s="177"/>
      <c r="E249" s="177"/>
      <c r="F249" s="179">
        <f t="shared" si="35"/>
        <v>380.9</v>
      </c>
      <c r="G249" s="179"/>
      <c r="H249" s="180">
        <f>H250+H254+H258+H262</f>
        <v>300.9</v>
      </c>
      <c r="I249" s="180">
        <f>I250+I254+I258+I262</f>
        <v>80</v>
      </c>
      <c r="J249" s="180"/>
      <c r="K249" s="180">
        <f t="shared" si="41"/>
        <v>200.7</v>
      </c>
      <c r="L249" s="180"/>
      <c r="M249" s="180">
        <f>M250+M254+M258+M262</f>
        <v>120.7</v>
      </c>
      <c r="N249" s="180">
        <f>N250+N254+N258+N262</f>
        <v>80</v>
      </c>
      <c r="O249" s="180"/>
      <c r="P249" s="152">
        <f t="shared" si="36"/>
        <v>52.690995011814124</v>
      </c>
      <c r="Q249" s="152"/>
      <c r="R249" s="152">
        <f t="shared" si="39"/>
        <v>40.11299435028249</v>
      </c>
      <c r="S249" s="152">
        <f>N249/I249*100</f>
        <v>100</v>
      </c>
      <c r="T249" s="152"/>
      <c r="U249" s="152">
        <f t="shared" si="37"/>
        <v>180.2</v>
      </c>
      <c r="V249" s="152"/>
      <c r="W249" s="152">
        <f t="shared" si="40"/>
        <v>180.2</v>
      </c>
      <c r="X249" s="152">
        <f>I249-N249</f>
        <v>0</v>
      </c>
      <c r="Y249" s="152"/>
    </row>
    <row r="250" spans="2:25" s="189" customFormat="1" ht="38.25">
      <c r="B250" s="69" t="s">
        <v>281</v>
      </c>
      <c r="C250" s="170" t="s">
        <v>282</v>
      </c>
      <c r="D250" s="170"/>
      <c r="E250" s="170"/>
      <c r="F250" s="183">
        <f t="shared" si="35"/>
        <v>1</v>
      </c>
      <c r="G250" s="183"/>
      <c r="H250" s="152">
        <f>H251</f>
        <v>1</v>
      </c>
      <c r="I250" s="180"/>
      <c r="J250" s="180"/>
      <c r="K250" s="152">
        <f t="shared" si="41"/>
        <v>1</v>
      </c>
      <c r="L250" s="152"/>
      <c r="M250" s="152">
        <f>M251</f>
        <v>1</v>
      </c>
      <c r="N250" s="180"/>
      <c r="O250" s="180"/>
      <c r="P250" s="152">
        <f t="shared" si="36"/>
        <v>100</v>
      </c>
      <c r="Q250" s="152"/>
      <c r="R250" s="152">
        <f t="shared" si="39"/>
        <v>100</v>
      </c>
      <c r="S250" s="152"/>
      <c r="T250" s="152"/>
      <c r="U250" s="152">
        <f t="shared" si="37"/>
        <v>0</v>
      </c>
      <c r="V250" s="152"/>
      <c r="W250" s="152">
        <f t="shared" si="40"/>
        <v>0</v>
      </c>
      <c r="X250" s="152"/>
      <c r="Y250" s="152"/>
    </row>
    <row r="251" spans="2:25" s="189" customFormat="1" ht="38.25">
      <c r="B251" s="69" t="s">
        <v>283</v>
      </c>
      <c r="C251" s="170" t="s">
        <v>284</v>
      </c>
      <c r="D251" s="170"/>
      <c r="E251" s="170"/>
      <c r="F251" s="183">
        <f t="shared" si="35"/>
        <v>1</v>
      </c>
      <c r="G251" s="183"/>
      <c r="H251" s="152">
        <f>H252</f>
        <v>1</v>
      </c>
      <c r="I251" s="180"/>
      <c r="J251" s="180"/>
      <c r="K251" s="152">
        <f t="shared" si="41"/>
        <v>1</v>
      </c>
      <c r="L251" s="152"/>
      <c r="M251" s="152">
        <f>M252</f>
        <v>1</v>
      </c>
      <c r="N251" s="180"/>
      <c r="O251" s="180"/>
      <c r="P251" s="152">
        <f t="shared" si="36"/>
        <v>100</v>
      </c>
      <c r="Q251" s="152"/>
      <c r="R251" s="152">
        <f t="shared" si="39"/>
        <v>100</v>
      </c>
      <c r="S251" s="152"/>
      <c r="T251" s="152"/>
      <c r="U251" s="152">
        <f t="shared" si="37"/>
        <v>0</v>
      </c>
      <c r="V251" s="152"/>
      <c r="W251" s="152">
        <f t="shared" si="40"/>
        <v>0</v>
      </c>
      <c r="X251" s="152"/>
      <c r="Y251" s="152"/>
    </row>
    <row r="252" spans="2:25" s="189" customFormat="1" ht="25.5">
      <c r="B252" s="69" t="s">
        <v>473</v>
      </c>
      <c r="C252" s="170" t="s">
        <v>284</v>
      </c>
      <c r="D252" s="170" t="s">
        <v>474</v>
      </c>
      <c r="E252" s="170"/>
      <c r="F252" s="183">
        <f t="shared" si="35"/>
        <v>1</v>
      </c>
      <c r="G252" s="183"/>
      <c r="H252" s="152">
        <f>H253</f>
        <v>1</v>
      </c>
      <c r="I252" s="180"/>
      <c r="J252" s="180"/>
      <c r="K252" s="152">
        <f t="shared" si="41"/>
        <v>1</v>
      </c>
      <c r="L252" s="152"/>
      <c r="M252" s="152">
        <f>M253</f>
        <v>1</v>
      </c>
      <c r="N252" s="180"/>
      <c r="O252" s="180"/>
      <c r="P252" s="152">
        <f t="shared" si="36"/>
        <v>100</v>
      </c>
      <c r="Q252" s="152"/>
      <c r="R252" s="152">
        <f t="shared" si="39"/>
        <v>100</v>
      </c>
      <c r="S252" s="152"/>
      <c r="T252" s="152"/>
      <c r="U252" s="152">
        <f t="shared" si="37"/>
        <v>0</v>
      </c>
      <c r="V252" s="152"/>
      <c r="W252" s="152">
        <f t="shared" si="40"/>
        <v>0</v>
      </c>
      <c r="X252" s="152"/>
      <c r="Y252" s="152"/>
    </row>
    <row r="253" spans="2:25" s="189" customFormat="1" ht="12.75">
      <c r="B253" s="69" t="s">
        <v>210</v>
      </c>
      <c r="C253" s="170" t="s">
        <v>284</v>
      </c>
      <c r="D253" s="170" t="s">
        <v>474</v>
      </c>
      <c r="E253" s="170" t="s">
        <v>400</v>
      </c>
      <c r="F253" s="183">
        <f t="shared" si="35"/>
        <v>1</v>
      </c>
      <c r="G253" s="183"/>
      <c r="H253" s="152">
        <v>1</v>
      </c>
      <c r="I253" s="180"/>
      <c r="J253" s="180"/>
      <c r="K253" s="152">
        <f t="shared" si="41"/>
        <v>1</v>
      </c>
      <c r="L253" s="152"/>
      <c r="M253" s="152">
        <v>1</v>
      </c>
      <c r="N253" s="180"/>
      <c r="O253" s="180"/>
      <c r="P253" s="152">
        <f t="shared" si="36"/>
        <v>100</v>
      </c>
      <c r="Q253" s="152"/>
      <c r="R253" s="152">
        <f t="shared" si="39"/>
        <v>100</v>
      </c>
      <c r="S253" s="152"/>
      <c r="T253" s="152"/>
      <c r="U253" s="152">
        <f t="shared" si="37"/>
        <v>0</v>
      </c>
      <c r="V253" s="152"/>
      <c r="W253" s="152">
        <f t="shared" si="40"/>
        <v>0</v>
      </c>
      <c r="X253" s="152"/>
      <c r="Y253" s="152"/>
    </row>
    <row r="254" spans="2:25" s="189" customFormat="1" ht="38.25">
      <c r="B254" s="69" t="s">
        <v>285</v>
      </c>
      <c r="C254" s="170" t="s">
        <v>286</v>
      </c>
      <c r="D254" s="170"/>
      <c r="E254" s="170"/>
      <c r="F254" s="183">
        <f t="shared" si="35"/>
        <v>125</v>
      </c>
      <c r="G254" s="183"/>
      <c r="H254" s="152">
        <f>H255</f>
        <v>125</v>
      </c>
      <c r="I254" s="180"/>
      <c r="J254" s="180"/>
      <c r="K254" s="152">
        <f t="shared" si="41"/>
        <v>96</v>
      </c>
      <c r="L254" s="152"/>
      <c r="M254" s="152">
        <f>M255</f>
        <v>96</v>
      </c>
      <c r="N254" s="180"/>
      <c r="O254" s="180"/>
      <c r="P254" s="152">
        <f t="shared" si="36"/>
        <v>76.8</v>
      </c>
      <c r="Q254" s="152"/>
      <c r="R254" s="152">
        <f t="shared" si="39"/>
        <v>76.8</v>
      </c>
      <c r="S254" s="152"/>
      <c r="T254" s="152"/>
      <c r="U254" s="152">
        <f t="shared" si="37"/>
        <v>29</v>
      </c>
      <c r="V254" s="152"/>
      <c r="W254" s="152">
        <f t="shared" si="40"/>
        <v>29</v>
      </c>
      <c r="X254" s="152"/>
      <c r="Y254" s="152"/>
    </row>
    <row r="255" spans="2:25" s="189" customFormat="1" ht="38.25">
      <c r="B255" s="69" t="s">
        <v>287</v>
      </c>
      <c r="C255" s="170" t="s">
        <v>288</v>
      </c>
      <c r="D255" s="170"/>
      <c r="E255" s="170"/>
      <c r="F255" s="183">
        <f t="shared" si="35"/>
        <v>125</v>
      </c>
      <c r="G255" s="183"/>
      <c r="H255" s="152">
        <f>H256</f>
        <v>125</v>
      </c>
      <c r="I255" s="180"/>
      <c r="J255" s="180"/>
      <c r="K255" s="152">
        <f t="shared" si="41"/>
        <v>96</v>
      </c>
      <c r="L255" s="152"/>
      <c r="M255" s="152">
        <f>M256</f>
        <v>96</v>
      </c>
      <c r="N255" s="180"/>
      <c r="O255" s="180"/>
      <c r="P255" s="152">
        <f t="shared" si="36"/>
        <v>76.8</v>
      </c>
      <c r="Q255" s="152"/>
      <c r="R255" s="152">
        <f t="shared" si="39"/>
        <v>76.8</v>
      </c>
      <c r="S255" s="152"/>
      <c r="T255" s="152"/>
      <c r="U255" s="152">
        <f t="shared" si="37"/>
        <v>29</v>
      </c>
      <c r="V255" s="152"/>
      <c r="W255" s="152">
        <f t="shared" si="40"/>
        <v>29</v>
      </c>
      <c r="X255" s="152"/>
      <c r="Y255" s="152"/>
    </row>
    <row r="256" spans="2:25" s="189" customFormat="1" ht="25.5">
      <c r="B256" s="69" t="s">
        <v>473</v>
      </c>
      <c r="C256" s="170" t="s">
        <v>288</v>
      </c>
      <c r="D256" s="170" t="s">
        <v>474</v>
      </c>
      <c r="E256" s="170"/>
      <c r="F256" s="183">
        <f t="shared" si="35"/>
        <v>125</v>
      </c>
      <c r="G256" s="183"/>
      <c r="H256" s="152">
        <f>H257</f>
        <v>125</v>
      </c>
      <c r="I256" s="180"/>
      <c r="J256" s="180"/>
      <c r="K256" s="152">
        <f t="shared" si="41"/>
        <v>96</v>
      </c>
      <c r="L256" s="152"/>
      <c r="M256" s="152">
        <f>M257</f>
        <v>96</v>
      </c>
      <c r="N256" s="180"/>
      <c r="O256" s="180"/>
      <c r="P256" s="152">
        <f t="shared" si="36"/>
        <v>76.8</v>
      </c>
      <c r="Q256" s="152"/>
      <c r="R256" s="152">
        <f t="shared" si="39"/>
        <v>76.8</v>
      </c>
      <c r="S256" s="152"/>
      <c r="T256" s="152"/>
      <c r="U256" s="152">
        <f t="shared" si="37"/>
        <v>29</v>
      </c>
      <c r="V256" s="152"/>
      <c r="W256" s="152">
        <f t="shared" si="40"/>
        <v>29</v>
      </c>
      <c r="X256" s="152"/>
      <c r="Y256" s="152"/>
    </row>
    <row r="257" spans="2:25" s="189" customFormat="1" ht="12.75">
      <c r="B257" s="69" t="s">
        <v>210</v>
      </c>
      <c r="C257" s="170" t="s">
        <v>288</v>
      </c>
      <c r="D257" s="170" t="s">
        <v>474</v>
      </c>
      <c r="E257" s="170" t="s">
        <v>400</v>
      </c>
      <c r="F257" s="183">
        <f t="shared" si="35"/>
        <v>125</v>
      </c>
      <c r="G257" s="183"/>
      <c r="H257" s="152">
        <v>125</v>
      </c>
      <c r="I257" s="180"/>
      <c r="J257" s="180"/>
      <c r="K257" s="152">
        <f t="shared" si="41"/>
        <v>96</v>
      </c>
      <c r="L257" s="152"/>
      <c r="M257" s="152">
        <v>96</v>
      </c>
      <c r="N257" s="180"/>
      <c r="O257" s="180"/>
      <c r="P257" s="152">
        <f t="shared" si="36"/>
        <v>76.8</v>
      </c>
      <c r="Q257" s="152"/>
      <c r="R257" s="152">
        <f t="shared" si="39"/>
        <v>76.8</v>
      </c>
      <c r="S257" s="152"/>
      <c r="T257" s="152"/>
      <c r="U257" s="152">
        <f t="shared" si="37"/>
        <v>29</v>
      </c>
      <c r="V257" s="152"/>
      <c r="W257" s="152">
        <f t="shared" si="40"/>
        <v>29</v>
      </c>
      <c r="X257" s="152"/>
      <c r="Y257" s="152"/>
    </row>
    <row r="258" spans="2:25" s="189" customFormat="1" ht="38.25">
      <c r="B258" s="69" t="s">
        <v>317</v>
      </c>
      <c r="C258" s="170" t="s">
        <v>278</v>
      </c>
      <c r="D258" s="170"/>
      <c r="E258" s="170"/>
      <c r="F258" s="183">
        <f t="shared" si="35"/>
        <v>174.9</v>
      </c>
      <c r="G258" s="183"/>
      <c r="H258" s="152">
        <f>H259</f>
        <v>174.9</v>
      </c>
      <c r="I258" s="180"/>
      <c r="J258" s="180"/>
      <c r="K258" s="152">
        <f t="shared" si="41"/>
        <v>23.7</v>
      </c>
      <c r="L258" s="152"/>
      <c r="M258" s="152">
        <f>M259</f>
        <v>23.7</v>
      </c>
      <c r="N258" s="180"/>
      <c r="O258" s="180"/>
      <c r="P258" s="152">
        <f t="shared" si="36"/>
        <v>13.550600343053173</v>
      </c>
      <c r="Q258" s="152"/>
      <c r="R258" s="152">
        <f t="shared" si="39"/>
        <v>13.550600343053173</v>
      </c>
      <c r="S258" s="152"/>
      <c r="T258" s="152"/>
      <c r="U258" s="152">
        <f t="shared" si="37"/>
        <v>151.20000000000002</v>
      </c>
      <c r="V258" s="152"/>
      <c r="W258" s="152">
        <f t="shared" si="40"/>
        <v>151.20000000000002</v>
      </c>
      <c r="X258" s="152"/>
      <c r="Y258" s="152"/>
    </row>
    <row r="259" spans="2:25" s="189" customFormat="1" ht="51">
      <c r="B259" s="69" t="s">
        <v>318</v>
      </c>
      <c r="C259" s="170" t="s">
        <v>280</v>
      </c>
      <c r="D259" s="170"/>
      <c r="E259" s="170"/>
      <c r="F259" s="183">
        <f t="shared" si="35"/>
        <v>174.9</v>
      </c>
      <c r="G259" s="183"/>
      <c r="H259" s="152">
        <f>H260</f>
        <v>174.9</v>
      </c>
      <c r="I259" s="180"/>
      <c r="J259" s="180"/>
      <c r="K259" s="152">
        <f t="shared" si="41"/>
        <v>23.7</v>
      </c>
      <c r="L259" s="152"/>
      <c r="M259" s="152">
        <f>M260</f>
        <v>23.7</v>
      </c>
      <c r="N259" s="180"/>
      <c r="O259" s="180"/>
      <c r="P259" s="152">
        <f t="shared" si="36"/>
        <v>13.550600343053173</v>
      </c>
      <c r="Q259" s="152"/>
      <c r="R259" s="152">
        <f t="shared" si="39"/>
        <v>13.550600343053173</v>
      </c>
      <c r="S259" s="152"/>
      <c r="T259" s="152"/>
      <c r="U259" s="152">
        <f t="shared" si="37"/>
        <v>151.20000000000002</v>
      </c>
      <c r="V259" s="152"/>
      <c r="W259" s="152">
        <f t="shared" si="40"/>
        <v>151.20000000000002</v>
      </c>
      <c r="X259" s="152"/>
      <c r="Y259" s="152"/>
    </row>
    <row r="260" spans="2:25" s="189" customFormat="1" ht="25.5">
      <c r="B260" s="69" t="s">
        <v>473</v>
      </c>
      <c r="C260" s="170" t="s">
        <v>280</v>
      </c>
      <c r="D260" s="170" t="s">
        <v>474</v>
      </c>
      <c r="E260" s="170"/>
      <c r="F260" s="183">
        <f t="shared" si="35"/>
        <v>174.9</v>
      </c>
      <c r="G260" s="183"/>
      <c r="H260" s="152">
        <f>H261</f>
        <v>174.9</v>
      </c>
      <c r="I260" s="180"/>
      <c r="J260" s="180"/>
      <c r="K260" s="152">
        <f t="shared" si="41"/>
        <v>23.7</v>
      </c>
      <c r="L260" s="152"/>
      <c r="M260" s="152">
        <f>M261</f>
        <v>23.7</v>
      </c>
      <c r="N260" s="180"/>
      <c r="O260" s="180"/>
      <c r="P260" s="152">
        <f t="shared" si="36"/>
        <v>13.550600343053173</v>
      </c>
      <c r="Q260" s="152"/>
      <c r="R260" s="152">
        <f t="shared" si="39"/>
        <v>13.550600343053173</v>
      </c>
      <c r="S260" s="152"/>
      <c r="T260" s="152"/>
      <c r="U260" s="152">
        <f t="shared" si="37"/>
        <v>151.20000000000002</v>
      </c>
      <c r="V260" s="152"/>
      <c r="W260" s="152">
        <f t="shared" si="40"/>
        <v>151.20000000000002</v>
      </c>
      <c r="X260" s="152"/>
      <c r="Y260" s="152"/>
    </row>
    <row r="261" spans="2:25" s="189" customFormat="1" ht="12.75">
      <c r="B261" s="69" t="s">
        <v>207</v>
      </c>
      <c r="C261" s="170" t="s">
        <v>280</v>
      </c>
      <c r="D261" s="170" t="s">
        <v>474</v>
      </c>
      <c r="E261" s="170" t="s">
        <v>396</v>
      </c>
      <c r="F261" s="183">
        <f t="shared" si="35"/>
        <v>174.9</v>
      </c>
      <c r="G261" s="183"/>
      <c r="H261" s="152">
        <v>174.9</v>
      </c>
      <c r="I261" s="180"/>
      <c r="J261" s="180"/>
      <c r="K261" s="152">
        <f t="shared" si="41"/>
        <v>23.7</v>
      </c>
      <c r="L261" s="152"/>
      <c r="M261" s="152">
        <v>23.7</v>
      </c>
      <c r="N261" s="180"/>
      <c r="O261" s="180"/>
      <c r="P261" s="152">
        <f t="shared" si="36"/>
        <v>13.550600343053173</v>
      </c>
      <c r="Q261" s="152"/>
      <c r="R261" s="152">
        <f t="shared" si="39"/>
        <v>13.550600343053173</v>
      </c>
      <c r="S261" s="152"/>
      <c r="T261" s="152"/>
      <c r="U261" s="152">
        <f t="shared" si="37"/>
        <v>151.20000000000002</v>
      </c>
      <c r="V261" s="152"/>
      <c r="W261" s="152">
        <f t="shared" si="40"/>
        <v>151.20000000000002</v>
      </c>
      <c r="X261" s="152"/>
      <c r="Y261" s="152"/>
    </row>
    <row r="262" spans="2:25" s="189" customFormat="1" ht="38.25">
      <c r="B262" s="69" t="s">
        <v>319</v>
      </c>
      <c r="C262" s="238" t="s">
        <v>320</v>
      </c>
      <c r="D262" s="170"/>
      <c r="E262" s="170"/>
      <c r="F262" s="183">
        <f t="shared" si="35"/>
        <v>80</v>
      </c>
      <c r="G262" s="183"/>
      <c r="H262" s="152"/>
      <c r="I262" s="152">
        <f>I263</f>
        <v>80</v>
      </c>
      <c r="J262" s="180"/>
      <c r="K262" s="152">
        <f t="shared" si="41"/>
        <v>80</v>
      </c>
      <c r="L262" s="152"/>
      <c r="M262" s="152"/>
      <c r="N262" s="152">
        <f>N263</f>
        <v>80</v>
      </c>
      <c r="O262" s="180"/>
      <c r="P262" s="152">
        <f t="shared" si="36"/>
        <v>100</v>
      </c>
      <c r="Q262" s="152"/>
      <c r="R262" s="152"/>
      <c r="S262" s="152">
        <f>N262/I262*100</f>
        <v>100</v>
      </c>
      <c r="T262" s="152"/>
      <c r="U262" s="152">
        <f t="shared" si="37"/>
        <v>0</v>
      </c>
      <c r="V262" s="152"/>
      <c r="W262" s="152"/>
      <c r="X262" s="152">
        <f>I262-N262</f>
        <v>0</v>
      </c>
      <c r="Y262" s="152"/>
    </row>
    <row r="263" spans="2:25" s="189" customFormat="1" ht="51">
      <c r="B263" s="239" t="s">
        <v>292</v>
      </c>
      <c r="C263" s="238" t="s">
        <v>293</v>
      </c>
      <c r="D263" s="170"/>
      <c r="E263" s="170"/>
      <c r="F263" s="183">
        <f t="shared" si="35"/>
        <v>80</v>
      </c>
      <c r="G263" s="183"/>
      <c r="H263" s="152"/>
      <c r="I263" s="152">
        <f>I264</f>
        <v>80</v>
      </c>
      <c r="J263" s="180"/>
      <c r="K263" s="152">
        <f t="shared" si="41"/>
        <v>80</v>
      </c>
      <c r="L263" s="152"/>
      <c r="M263" s="152"/>
      <c r="N263" s="152">
        <f>N264</f>
        <v>80</v>
      </c>
      <c r="O263" s="180"/>
      <c r="P263" s="152">
        <f t="shared" si="36"/>
        <v>100</v>
      </c>
      <c r="Q263" s="152"/>
      <c r="R263" s="152"/>
      <c r="S263" s="152">
        <f>N263/I263*100</f>
        <v>100</v>
      </c>
      <c r="T263" s="152"/>
      <c r="U263" s="152">
        <f t="shared" si="37"/>
        <v>0</v>
      </c>
      <c r="V263" s="152"/>
      <c r="W263" s="152"/>
      <c r="X263" s="152">
        <f>I263-N263</f>
        <v>0</v>
      </c>
      <c r="Y263" s="152"/>
    </row>
    <row r="264" spans="2:25" s="189" customFormat="1" ht="12.75">
      <c r="B264" s="181" t="s">
        <v>155</v>
      </c>
      <c r="C264" s="238" t="s">
        <v>293</v>
      </c>
      <c r="D264" s="170" t="s">
        <v>466</v>
      </c>
      <c r="E264" s="170"/>
      <c r="F264" s="183">
        <f t="shared" si="35"/>
        <v>80</v>
      </c>
      <c r="G264" s="183"/>
      <c r="H264" s="152"/>
      <c r="I264" s="152">
        <f>I265</f>
        <v>80</v>
      </c>
      <c r="J264" s="180"/>
      <c r="K264" s="152">
        <f t="shared" si="41"/>
        <v>80</v>
      </c>
      <c r="L264" s="152"/>
      <c r="M264" s="152"/>
      <c r="N264" s="152">
        <f>N265</f>
        <v>80</v>
      </c>
      <c r="O264" s="180"/>
      <c r="P264" s="152">
        <f t="shared" si="36"/>
        <v>100</v>
      </c>
      <c r="Q264" s="152"/>
      <c r="R264" s="152"/>
      <c r="S264" s="152">
        <f>N264/I264*100</f>
        <v>100</v>
      </c>
      <c r="T264" s="152"/>
      <c r="U264" s="152">
        <f t="shared" si="37"/>
        <v>0</v>
      </c>
      <c r="V264" s="152"/>
      <c r="W264" s="152"/>
      <c r="X264" s="152">
        <f>I264-N264</f>
        <v>0</v>
      </c>
      <c r="Y264" s="152"/>
    </row>
    <row r="265" spans="2:25" s="189" customFormat="1" ht="12.75">
      <c r="B265" s="69" t="s">
        <v>368</v>
      </c>
      <c r="C265" s="238" t="s">
        <v>293</v>
      </c>
      <c r="D265" s="170" t="s">
        <v>466</v>
      </c>
      <c r="E265" s="170" t="s">
        <v>369</v>
      </c>
      <c r="F265" s="183">
        <f t="shared" si="35"/>
        <v>80</v>
      </c>
      <c r="G265" s="183"/>
      <c r="H265" s="152"/>
      <c r="I265" s="152">
        <v>80</v>
      </c>
      <c r="J265" s="152"/>
      <c r="K265" s="152">
        <f t="shared" si="41"/>
        <v>80</v>
      </c>
      <c r="L265" s="152"/>
      <c r="M265" s="152"/>
      <c r="N265" s="152">
        <v>80</v>
      </c>
      <c r="O265" s="152"/>
      <c r="P265" s="152">
        <f t="shared" si="36"/>
        <v>100</v>
      </c>
      <c r="Q265" s="152"/>
      <c r="R265" s="152"/>
      <c r="S265" s="152">
        <f>N265/I265*100</f>
        <v>100</v>
      </c>
      <c r="T265" s="152"/>
      <c r="U265" s="152">
        <f t="shared" si="37"/>
        <v>0</v>
      </c>
      <c r="V265" s="152"/>
      <c r="W265" s="152"/>
      <c r="X265" s="152">
        <f>I265-N265</f>
        <v>0</v>
      </c>
      <c r="Y265" s="152"/>
    </row>
    <row r="266" spans="2:25" s="189" customFormat="1" ht="38.25">
      <c r="B266" s="75" t="s">
        <v>262</v>
      </c>
      <c r="C266" s="177" t="s">
        <v>263</v>
      </c>
      <c r="D266" s="177"/>
      <c r="E266" s="177"/>
      <c r="F266" s="179">
        <f t="shared" si="35"/>
        <v>100</v>
      </c>
      <c r="G266" s="179"/>
      <c r="H266" s="180">
        <f>H267</f>
        <v>100</v>
      </c>
      <c r="I266" s="180"/>
      <c r="J266" s="180"/>
      <c r="K266" s="180">
        <f t="shared" si="41"/>
        <v>0</v>
      </c>
      <c r="L266" s="180"/>
      <c r="M266" s="180">
        <f>M267</f>
        <v>0</v>
      </c>
      <c r="N266" s="180"/>
      <c r="O266" s="180"/>
      <c r="P266" s="152">
        <f t="shared" si="36"/>
        <v>0</v>
      </c>
      <c r="Q266" s="152"/>
      <c r="R266" s="152">
        <f aca="true" t="shared" si="42" ref="R266:R271">M266/H266*100</f>
        <v>0</v>
      </c>
      <c r="S266" s="152"/>
      <c r="T266" s="152"/>
      <c r="U266" s="152">
        <f t="shared" si="37"/>
        <v>100</v>
      </c>
      <c r="V266" s="152"/>
      <c r="W266" s="152">
        <f aca="true" t="shared" si="43" ref="W266:W271">H266-M266</f>
        <v>100</v>
      </c>
      <c r="X266" s="152"/>
      <c r="Y266" s="152"/>
    </row>
    <row r="267" spans="2:25" s="189" customFormat="1" ht="38.25">
      <c r="B267" s="69" t="s">
        <v>264</v>
      </c>
      <c r="C267" s="170" t="s">
        <v>265</v>
      </c>
      <c r="D267" s="170"/>
      <c r="E267" s="170"/>
      <c r="F267" s="183">
        <f t="shared" si="35"/>
        <v>100</v>
      </c>
      <c r="G267" s="183"/>
      <c r="H267" s="152">
        <f>H268</f>
        <v>100</v>
      </c>
      <c r="I267" s="152"/>
      <c r="J267" s="152"/>
      <c r="K267" s="152">
        <f t="shared" si="41"/>
        <v>0</v>
      </c>
      <c r="L267" s="152"/>
      <c r="M267" s="152">
        <f>M268</f>
        <v>0</v>
      </c>
      <c r="N267" s="152"/>
      <c r="O267" s="152"/>
      <c r="P267" s="152">
        <f t="shared" si="36"/>
        <v>0</v>
      </c>
      <c r="Q267" s="152"/>
      <c r="R267" s="152">
        <f t="shared" si="42"/>
        <v>0</v>
      </c>
      <c r="S267" s="152"/>
      <c r="T267" s="152"/>
      <c r="U267" s="152">
        <f t="shared" si="37"/>
        <v>100</v>
      </c>
      <c r="V267" s="152"/>
      <c r="W267" s="152">
        <f t="shared" si="43"/>
        <v>100</v>
      </c>
      <c r="X267" s="152"/>
      <c r="Y267" s="152"/>
    </row>
    <row r="268" spans="2:25" s="189" customFormat="1" ht="12.75">
      <c r="B268" s="181" t="s">
        <v>437</v>
      </c>
      <c r="C268" s="170" t="s">
        <v>265</v>
      </c>
      <c r="D268" s="170" t="s">
        <v>72</v>
      </c>
      <c r="E268" s="170"/>
      <c r="F268" s="183">
        <f t="shared" si="35"/>
        <v>100</v>
      </c>
      <c r="G268" s="183"/>
      <c r="H268" s="152">
        <f>H269</f>
        <v>100</v>
      </c>
      <c r="I268" s="152"/>
      <c r="J268" s="152"/>
      <c r="K268" s="152">
        <f t="shared" si="41"/>
        <v>0</v>
      </c>
      <c r="L268" s="152"/>
      <c r="M268" s="152">
        <f>M269</f>
        <v>0</v>
      </c>
      <c r="N268" s="152"/>
      <c r="O268" s="152"/>
      <c r="P268" s="152">
        <f t="shared" si="36"/>
        <v>0</v>
      </c>
      <c r="Q268" s="152"/>
      <c r="R268" s="152">
        <f t="shared" si="42"/>
        <v>0</v>
      </c>
      <c r="S268" s="152"/>
      <c r="T268" s="152"/>
      <c r="U268" s="152">
        <f t="shared" si="37"/>
        <v>100</v>
      </c>
      <c r="V268" s="152"/>
      <c r="W268" s="152">
        <f t="shared" si="43"/>
        <v>100</v>
      </c>
      <c r="X268" s="152"/>
      <c r="Y268" s="152"/>
    </row>
    <row r="269" spans="2:25" s="189" customFormat="1" ht="12.75">
      <c r="B269" s="181" t="s">
        <v>202</v>
      </c>
      <c r="C269" s="170" t="s">
        <v>265</v>
      </c>
      <c r="D269" s="170" t="s">
        <v>72</v>
      </c>
      <c r="E269" s="170" t="s">
        <v>365</v>
      </c>
      <c r="F269" s="183">
        <f t="shared" si="35"/>
        <v>100</v>
      </c>
      <c r="G269" s="183"/>
      <c r="H269" s="152">
        <v>100</v>
      </c>
      <c r="I269" s="152"/>
      <c r="J269" s="152"/>
      <c r="K269" s="152">
        <f t="shared" si="41"/>
        <v>0</v>
      </c>
      <c r="L269" s="152"/>
      <c r="M269" s="152">
        <v>0</v>
      </c>
      <c r="N269" s="152"/>
      <c r="O269" s="152"/>
      <c r="P269" s="152">
        <f t="shared" si="36"/>
        <v>0</v>
      </c>
      <c r="Q269" s="152"/>
      <c r="R269" s="152">
        <f t="shared" si="42"/>
        <v>0</v>
      </c>
      <c r="S269" s="152"/>
      <c r="T269" s="152"/>
      <c r="U269" s="152">
        <f t="shared" si="37"/>
        <v>100</v>
      </c>
      <c r="V269" s="152"/>
      <c r="W269" s="152">
        <f t="shared" si="43"/>
        <v>100</v>
      </c>
      <c r="X269" s="152"/>
      <c r="Y269" s="152"/>
    </row>
    <row r="270" spans="2:25" s="189" customFormat="1" ht="25.5">
      <c r="B270" s="75" t="s">
        <v>345</v>
      </c>
      <c r="C270" s="213" t="s">
        <v>346</v>
      </c>
      <c r="D270" s="177"/>
      <c r="E270" s="177"/>
      <c r="F270" s="179">
        <f aca="true" t="shared" si="44" ref="F270:F299">G270+H270+I270+J270</f>
        <v>84461</v>
      </c>
      <c r="G270" s="179"/>
      <c r="H270" s="180">
        <f>H271+H278+H296</f>
        <v>29095.5</v>
      </c>
      <c r="I270" s="180">
        <f>I271+I278+I296</f>
        <v>55365.5</v>
      </c>
      <c r="J270" s="180"/>
      <c r="K270" s="180">
        <f aca="true" t="shared" si="45" ref="K270:K299">L270+M270+N270+O270</f>
        <v>58486.8</v>
      </c>
      <c r="L270" s="180"/>
      <c r="M270" s="180">
        <f>M271+M278+M296</f>
        <v>20964.4</v>
      </c>
      <c r="N270" s="180">
        <f>N271+N278+N296</f>
        <v>37522.4</v>
      </c>
      <c r="O270" s="180"/>
      <c r="P270" s="152">
        <f t="shared" si="36"/>
        <v>69.24710813274766</v>
      </c>
      <c r="Q270" s="152"/>
      <c r="R270" s="152">
        <f t="shared" si="42"/>
        <v>72.05375401694421</v>
      </c>
      <c r="S270" s="152">
        <f>N270/I270*100</f>
        <v>67.77216858874209</v>
      </c>
      <c r="T270" s="152"/>
      <c r="U270" s="152">
        <f t="shared" si="37"/>
        <v>25974.199999999997</v>
      </c>
      <c r="V270" s="152"/>
      <c r="W270" s="152">
        <f t="shared" si="43"/>
        <v>8131.0999999999985</v>
      </c>
      <c r="X270" s="152">
        <f>I270-N270</f>
        <v>17843.1</v>
      </c>
      <c r="Y270" s="152"/>
    </row>
    <row r="271" spans="2:25" s="189" customFormat="1" ht="38.25">
      <c r="B271" s="235" t="s">
        <v>352</v>
      </c>
      <c r="C271" s="236" t="s">
        <v>353</v>
      </c>
      <c r="D271" s="170"/>
      <c r="E271" s="170"/>
      <c r="F271" s="183">
        <f t="shared" si="44"/>
        <v>17946.4</v>
      </c>
      <c r="G271" s="183"/>
      <c r="H271" s="152">
        <f>H272+H275</f>
        <v>9516.9</v>
      </c>
      <c r="I271" s="152">
        <f>I272+I275</f>
        <v>8429.5</v>
      </c>
      <c r="J271" s="152"/>
      <c r="K271" s="152">
        <f t="shared" si="45"/>
        <v>12089.2</v>
      </c>
      <c r="L271" s="152"/>
      <c r="M271" s="152">
        <f>M272+M275</f>
        <v>6252.1</v>
      </c>
      <c r="N271" s="152">
        <f>N272+N275</f>
        <v>5837.1</v>
      </c>
      <c r="O271" s="152"/>
      <c r="P271" s="152">
        <f t="shared" si="36"/>
        <v>67.36281371194222</v>
      </c>
      <c r="Q271" s="152"/>
      <c r="R271" s="152">
        <f t="shared" si="42"/>
        <v>65.69471151320283</v>
      </c>
      <c r="S271" s="152">
        <f>N271/I271*100</f>
        <v>69.24610000593155</v>
      </c>
      <c r="T271" s="152"/>
      <c r="U271" s="152">
        <f t="shared" si="37"/>
        <v>5857.200000000001</v>
      </c>
      <c r="V271" s="152"/>
      <c r="W271" s="152">
        <f t="shared" si="43"/>
        <v>3264.7999999999993</v>
      </c>
      <c r="X271" s="152">
        <f>I271-N271</f>
        <v>2592.3999999999996</v>
      </c>
      <c r="Y271" s="152"/>
    </row>
    <row r="272" spans="2:25" s="189" customFormat="1" ht="114.75">
      <c r="B272" s="235" t="s">
        <v>13</v>
      </c>
      <c r="C272" s="236" t="s">
        <v>354</v>
      </c>
      <c r="D272" s="236"/>
      <c r="E272" s="170"/>
      <c r="F272" s="183">
        <f t="shared" si="44"/>
        <v>8429.5</v>
      </c>
      <c r="G272" s="183"/>
      <c r="H272" s="152"/>
      <c r="I272" s="152">
        <f>I273</f>
        <v>8429.5</v>
      </c>
      <c r="J272" s="152"/>
      <c r="K272" s="152">
        <f t="shared" si="45"/>
        <v>5837.1</v>
      </c>
      <c r="L272" s="152"/>
      <c r="M272" s="152"/>
      <c r="N272" s="152">
        <f>N273</f>
        <v>5837.1</v>
      </c>
      <c r="O272" s="152"/>
      <c r="P272" s="152">
        <f t="shared" si="36"/>
        <v>69.24610000593155</v>
      </c>
      <c r="Q272" s="152"/>
      <c r="R272" s="152"/>
      <c r="S272" s="152">
        <f>N272/I272*100</f>
        <v>69.24610000593155</v>
      </c>
      <c r="T272" s="152"/>
      <c r="U272" s="152">
        <f t="shared" si="37"/>
        <v>2592.3999999999996</v>
      </c>
      <c r="V272" s="152"/>
      <c r="W272" s="152"/>
      <c r="X272" s="152">
        <f>I272-N272</f>
        <v>2592.3999999999996</v>
      </c>
      <c r="Y272" s="152"/>
    </row>
    <row r="273" spans="2:25" s="189" customFormat="1" ht="25.5">
      <c r="B273" s="69" t="s">
        <v>473</v>
      </c>
      <c r="C273" s="236" t="s">
        <v>354</v>
      </c>
      <c r="D273" s="236" t="s">
        <v>474</v>
      </c>
      <c r="E273" s="170"/>
      <c r="F273" s="183">
        <f t="shared" si="44"/>
        <v>8429.5</v>
      </c>
      <c r="G273" s="183"/>
      <c r="H273" s="152"/>
      <c r="I273" s="152">
        <f>I274</f>
        <v>8429.5</v>
      </c>
      <c r="J273" s="152"/>
      <c r="K273" s="152">
        <f t="shared" si="45"/>
        <v>5837.1</v>
      </c>
      <c r="L273" s="152"/>
      <c r="M273" s="152"/>
      <c r="N273" s="152">
        <f>N274</f>
        <v>5837.1</v>
      </c>
      <c r="O273" s="152"/>
      <c r="P273" s="152">
        <f t="shared" si="36"/>
        <v>69.24610000593155</v>
      </c>
      <c r="Q273" s="152"/>
      <c r="R273" s="152"/>
      <c r="S273" s="152">
        <f>N273/I273*100</f>
        <v>69.24610000593155</v>
      </c>
      <c r="T273" s="152"/>
      <c r="U273" s="152">
        <f t="shared" si="37"/>
        <v>2592.3999999999996</v>
      </c>
      <c r="V273" s="152"/>
      <c r="W273" s="152"/>
      <c r="X273" s="152">
        <f>I273-N273</f>
        <v>2592.3999999999996</v>
      </c>
      <c r="Y273" s="152"/>
    </row>
    <row r="274" spans="2:25" s="189" customFormat="1" ht="12.75">
      <c r="B274" s="69" t="s">
        <v>206</v>
      </c>
      <c r="C274" s="236" t="s">
        <v>354</v>
      </c>
      <c r="D274" s="236" t="s">
        <v>474</v>
      </c>
      <c r="E274" s="170" t="s">
        <v>395</v>
      </c>
      <c r="F274" s="183">
        <f t="shared" si="44"/>
        <v>8429.5</v>
      </c>
      <c r="G274" s="183"/>
      <c r="H274" s="152"/>
      <c r="I274" s="152">
        <v>8429.5</v>
      </c>
      <c r="J274" s="152"/>
      <c r="K274" s="152">
        <f t="shared" si="45"/>
        <v>5837.1</v>
      </c>
      <c r="L274" s="152"/>
      <c r="M274" s="152"/>
      <c r="N274" s="152">
        <v>5837.1</v>
      </c>
      <c r="O274" s="152"/>
      <c r="P274" s="152">
        <f t="shared" si="36"/>
        <v>69.24610000593155</v>
      </c>
      <c r="Q274" s="152"/>
      <c r="R274" s="152"/>
      <c r="S274" s="152">
        <f>N274/I274*100</f>
        <v>69.24610000593155</v>
      </c>
      <c r="T274" s="152"/>
      <c r="U274" s="152">
        <f t="shared" si="37"/>
        <v>2592.3999999999996</v>
      </c>
      <c r="V274" s="152"/>
      <c r="W274" s="152"/>
      <c r="X274" s="152">
        <f>I274-N274</f>
        <v>2592.3999999999996</v>
      </c>
      <c r="Y274" s="152"/>
    </row>
    <row r="275" spans="2:25" s="189" customFormat="1" ht="51">
      <c r="B275" s="235" t="s">
        <v>614</v>
      </c>
      <c r="C275" s="236" t="s">
        <v>615</v>
      </c>
      <c r="D275" s="236"/>
      <c r="E275" s="170"/>
      <c r="F275" s="183">
        <f t="shared" si="44"/>
        <v>9516.9</v>
      </c>
      <c r="G275" s="183"/>
      <c r="H275" s="152">
        <f>H276</f>
        <v>9516.9</v>
      </c>
      <c r="I275" s="152"/>
      <c r="J275" s="152"/>
      <c r="K275" s="152">
        <f t="shared" si="45"/>
        <v>6252.1</v>
      </c>
      <c r="L275" s="152"/>
      <c r="M275" s="152">
        <f>M276</f>
        <v>6252.1</v>
      </c>
      <c r="N275" s="152"/>
      <c r="O275" s="152"/>
      <c r="P275" s="152">
        <f aca="true" t="shared" si="46" ref="P275:P340">K275/F275*100</f>
        <v>65.69471151320283</v>
      </c>
      <c r="Q275" s="152"/>
      <c r="R275" s="152">
        <f>M275/H275*100</f>
        <v>65.69471151320283</v>
      </c>
      <c r="S275" s="152"/>
      <c r="T275" s="152"/>
      <c r="U275" s="152">
        <f aca="true" t="shared" si="47" ref="U275:U340">F275-K275</f>
        <v>3264.7999999999993</v>
      </c>
      <c r="V275" s="152"/>
      <c r="W275" s="152">
        <f>H275-M275</f>
        <v>3264.7999999999993</v>
      </c>
      <c r="X275" s="152"/>
      <c r="Y275" s="152"/>
    </row>
    <row r="276" spans="2:25" s="189" customFormat="1" ht="25.5">
      <c r="B276" s="69" t="s">
        <v>473</v>
      </c>
      <c r="C276" s="236" t="s">
        <v>615</v>
      </c>
      <c r="D276" s="236" t="s">
        <v>474</v>
      </c>
      <c r="E276" s="170"/>
      <c r="F276" s="183">
        <f t="shared" si="44"/>
        <v>9516.9</v>
      </c>
      <c r="G276" s="183"/>
      <c r="H276" s="152">
        <f>H277</f>
        <v>9516.9</v>
      </c>
      <c r="I276" s="152"/>
      <c r="J276" s="152"/>
      <c r="K276" s="152">
        <f t="shared" si="45"/>
        <v>6252.1</v>
      </c>
      <c r="L276" s="152"/>
      <c r="M276" s="152">
        <f>M277</f>
        <v>6252.1</v>
      </c>
      <c r="N276" s="152"/>
      <c r="O276" s="152"/>
      <c r="P276" s="152">
        <f t="shared" si="46"/>
        <v>65.69471151320283</v>
      </c>
      <c r="Q276" s="152"/>
      <c r="R276" s="152">
        <f>M276/H276*100</f>
        <v>65.69471151320283</v>
      </c>
      <c r="S276" s="152"/>
      <c r="T276" s="152"/>
      <c r="U276" s="152">
        <f t="shared" si="47"/>
        <v>3264.7999999999993</v>
      </c>
      <c r="V276" s="152"/>
      <c r="W276" s="152">
        <f>H276-M276</f>
        <v>3264.7999999999993</v>
      </c>
      <c r="X276" s="152"/>
      <c r="Y276" s="152"/>
    </row>
    <row r="277" spans="2:25" s="189" customFormat="1" ht="12.75">
      <c r="B277" s="69" t="s">
        <v>206</v>
      </c>
      <c r="C277" s="236" t="s">
        <v>615</v>
      </c>
      <c r="D277" s="236" t="s">
        <v>474</v>
      </c>
      <c r="E277" s="170" t="s">
        <v>395</v>
      </c>
      <c r="F277" s="183">
        <f t="shared" si="44"/>
        <v>9516.9</v>
      </c>
      <c r="G277" s="183"/>
      <c r="H277" s="152">
        <v>9516.9</v>
      </c>
      <c r="I277" s="152"/>
      <c r="J277" s="152"/>
      <c r="K277" s="152">
        <f t="shared" si="45"/>
        <v>6252.1</v>
      </c>
      <c r="L277" s="152"/>
      <c r="M277" s="152">
        <v>6252.1</v>
      </c>
      <c r="N277" s="152"/>
      <c r="O277" s="152"/>
      <c r="P277" s="152">
        <f t="shared" si="46"/>
        <v>65.69471151320283</v>
      </c>
      <c r="Q277" s="152"/>
      <c r="R277" s="152">
        <f>M277/H277*100</f>
        <v>65.69471151320283</v>
      </c>
      <c r="S277" s="152"/>
      <c r="T277" s="152"/>
      <c r="U277" s="152">
        <f t="shared" si="47"/>
        <v>3264.7999999999993</v>
      </c>
      <c r="V277" s="152"/>
      <c r="W277" s="152">
        <f>H277-M277</f>
        <v>3264.7999999999993</v>
      </c>
      <c r="X277" s="152"/>
      <c r="Y277" s="152"/>
    </row>
    <row r="278" spans="2:25" s="189" customFormat="1" ht="38.25">
      <c r="B278" s="235" t="s">
        <v>321</v>
      </c>
      <c r="C278" s="236" t="s">
        <v>348</v>
      </c>
      <c r="D278" s="177"/>
      <c r="E278" s="177"/>
      <c r="F278" s="183">
        <f t="shared" si="44"/>
        <v>64252.5</v>
      </c>
      <c r="G278" s="183"/>
      <c r="H278" s="152">
        <f>H279+H282+H285+H288+H291</f>
        <v>17316.5</v>
      </c>
      <c r="I278" s="152">
        <f>I279+I282+I285+I288+I291</f>
        <v>46936</v>
      </c>
      <c r="J278" s="152"/>
      <c r="K278" s="152">
        <f t="shared" si="45"/>
        <v>45124.4</v>
      </c>
      <c r="L278" s="152"/>
      <c r="M278" s="152">
        <f>M279+M282+M285+M288+M291</f>
        <v>13439.1</v>
      </c>
      <c r="N278" s="152">
        <f>N279+N282+N285+N288+N291</f>
        <v>31685.300000000003</v>
      </c>
      <c r="O278" s="152"/>
      <c r="P278" s="152">
        <f t="shared" si="46"/>
        <v>70.22979650597253</v>
      </c>
      <c r="Q278" s="152"/>
      <c r="R278" s="152">
        <f>M278/H278*100</f>
        <v>77.60863915918344</v>
      </c>
      <c r="S278" s="152">
        <f aca="true" t="shared" si="48" ref="S278:S290">N278/I278*100</f>
        <v>67.50745696267259</v>
      </c>
      <c r="T278" s="152"/>
      <c r="U278" s="152">
        <f t="shared" si="47"/>
        <v>19128.1</v>
      </c>
      <c r="V278" s="152"/>
      <c r="W278" s="152">
        <f>H278-M278</f>
        <v>3877.3999999999996</v>
      </c>
      <c r="X278" s="152">
        <f aca="true" t="shared" si="49" ref="X278:X290">I278-N278</f>
        <v>15250.699999999997</v>
      </c>
      <c r="Y278" s="152"/>
    </row>
    <row r="279" spans="2:25" s="189" customFormat="1" ht="51">
      <c r="B279" s="235" t="s">
        <v>15</v>
      </c>
      <c r="C279" s="236" t="s">
        <v>618</v>
      </c>
      <c r="D279" s="236"/>
      <c r="E279" s="177"/>
      <c r="F279" s="183">
        <f t="shared" si="44"/>
        <v>1412.1</v>
      </c>
      <c r="G279" s="183"/>
      <c r="H279" s="152"/>
      <c r="I279" s="152">
        <f>I280</f>
        <v>1412.1</v>
      </c>
      <c r="J279" s="152"/>
      <c r="K279" s="152">
        <f t="shared" si="45"/>
        <v>931.4</v>
      </c>
      <c r="L279" s="152"/>
      <c r="M279" s="152"/>
      <c r="N279" s="152">
        <f>N280</f>
        <v>931.4</v>
      </c>
      <c r="O279" s="152"/>
      <c r="P279" s="152">
        <f t="shared" si="46"/>
        <v>65.95850152255505</v>
      </c>
      <c r="Q279" s="152"/>
      <c r="R279" s="152"/>
      <c r="S279" s="152">
        <f t="shared" si="48"/>
        <v>65.95850152255505</v>
      </c>
      <c r="T279" s="152"/>
      <c r="U279" s="152">
        <f t="shared" si="47"/>
        <v>480.69999999999993</v>
      </c>
      <c r="V279" s="152"/>
      <c r="W279" s="152"/>
      <c r="X279" s="152">
        <f t="shared" si="49"/>
        <v>480.69999999999993</v>
      </c>
      <c r="Y279" s="152"/>
    </row>
    <row r="280" spans="2:25" s="189" customFormat="1" ht="25.5">
      <c r="B280" s="69" t="s">
        <v>473</v>
      </c>
      <c r="C280" s="236" t="s">
        <v>618</v>
      </c>
      <c r="D280" s="236" t="s">
        <v>474</v>
      </c>
      <c r="E280" s="177"/>
      <c r="F280" s="183">
        <f t="shared" si="44"/>
        <v>1412.1</v>
      </c>
      <c r="G280" s="183"/>
      <c r="H280" s="152"/>
      <c r="I280" s="152">
        <f>I281</f>
        <v>1412.1</v>
      </c>
      <c r="J280" s="152"/>
      <c r="K280" s="152">
        <f t="shared" si="45"/>
        <v>931.4</v>
      </c>
      <c r="L280" s="152"/>
      <c r="M280" s="152"/>
      <c r="N280" s="152">
        <f>N281</f>
        <v>931.4</v>
      </c>
      <c r="O280" s="152"/>
      <c r="P280" s="152">
        <f t="shared" si="46"/>
        <v>65.95850152255505</v>
      </c>
      <c r="Q280" s="152"/>
      <c r="R280" s="152"/>
      <c r="S280" s="152">
        <f t="shared" si="48"/>
        <v>65.95850152255505</v>
      </c>
      <c r="T280" s="152"/>
      <c r="U280" s="152">
        <f t="shared" si="47"/>
        <v>480.69999999999993</v>
      </c>
      <c r="V280" s="152"/>
      <c r="W280" s="152"/>
      <c r="X280" s="152">
        <f t="shared" si="49"/>
        <v>480.69999999999993</v>
      </c>
      <c r="Y280" s="152"/>
    </row>
    <row r="281" spans="2:25" s="189" customFormat="1" ht="12.75">
      <c r="B281" s="69" t="s">
        <v>207</v>
      </c>
      <c r="C281" s="236" t="s">
        <v>618</v>
      </c>
      <c r="D281" s="236" t="s">
        <v>474</v>
      </c>
      <c r="E281" s="170" t="s">
        <v>396</v>
      </c>
      <c r="F281" s="183">
        <f t="shared" si="44"/>
        <v>1412.1</v>
      </c>
      <c r="G281" s="183"/>
      <c r="H281" s="152"/>
      <c r="I281" s="152">
        <v>1412.1</v>
      </c>
      <c r="J281" s="152"/>
      <c r="K281" s="152">
        <f t="shared" si="45"/>
        <v>931.4</v>
      </c>
      <c r="L281" s="152"/>
      <c r="M281" s="152"/>
      <c r="N281" s="152">
        <v>931.4</v>
      </c>
      <c r="O281" s="152"/>
      <c r="P281" s="152">
        <f t="shared" si="46"/>
        <v>65.95850152255505</v>
      </c>
      <c r="Q281" s="152"/>
      <c r="R281" s="152"/>
      <c r="S281" s="152">
        <f t="shared" si="48"/>
        <v>65.95850152255505</v>
      </c>
      <c r="T281" s="152"/>
      <c r="U281" s="152">
        <f t="shared" si="47"/>
        <v>480.69999999999993</v>
      </c>
      <c r="V281" s="152"/>
      <c r="W281" s="152"/>
      <c r="X281" s="152">
        <f t="shared" si="49"/>
        <v>480.69999999999993</v>
      </c>
      <c r="Y281" s="152"/>
    </row>
    <row r="282" spans="2:25" s="189" customFormat="1" ht="114.75">
      <c r="B282" s="235" t="s">
        <v>16</v>
      </c>
      <c r="C282" s="236" t="s">
        <v>619</v>
      </c>
      <c r="D282" s="169"/>
      <c r="E282" s="170"/>
      <c r="F282" s="183">
        <f t="shared" si="44"/>
        <v>42866.9</v>
      </c>
      <c r="G282" s="183"/>
      <c r="H282" s="152"/>
      <c r="I282" s="152">
        <f>I283</f>
        <v>42866.9</v>
      </c>
      <c r="J282" s="152"/>
      <c r="K282" s="152">
        <f t="shared" si="45"/>
        <v>29401.9</v>
      </c>
      <c r="L282" s="152"/>
      <c r="M282" s="152"/>
      <c r="N282" s="152">
        <f>N283</f>
        <v>29401.9</v>
      </c>
      <c r="O282" s="152"/>
      <c r="P282" s="152">
        <f t="shared" si="46"/>
        <v>68.58881794578102</v>
      </c>
      <c r="Q282" s="152"/>
      <c r="R282" s="152"/>
      <c r="S282" s="152">
        <f t="shared" si="48"/>
        <v>68.58881794578102</v>
      </c>
      <c r="T282" s="152"/>
      <c r="U282" s="152">
        <f t="shared" si="47"/>
        <v>13465</v>
      </c>
      <c r="V282" s="152"/>
      <c r="W282" s="152"/>
      <c r="X282" s="152">
        <f t="shared" si="49"/>
        <v>13465</v>
      </c>
      <c r="Y282" s="152"/>
    </row>
    <row r="283" spans="2:25" s="189" customFormat="1" ht="25.5">
      <c r="B283" s="69" t="s">
        <v>473</v>
      </c>
      <c r="C283" s="236" t="s">
        <v>619</v>
      </c>
      <c r="D283" s="169">
        <v>600</v>
      </c>
      <c r="E283" s="170"/>
      <c r="F283" s="183">
        <f t="shared" si="44"/>
        <v>42866.9</v>
      </c>
      <c r="G283" s="183"/>
      <c r="H283" s="152"/>
      <c r="I283" s="152">
        <f>I284</f>
        <v>42866.9</v>
      </c>
      <c r="J283" s="152"/>
      <c r="K283" s="152">
        <f t="shared" si="45"/>
        <v>29401.9</v>
      </c>
      <c r="L283" s="152"/>
      <c r="M283" s="152"/>
      <c r="N283" s="152">
        <f>N284</f>
        <v>29401.9</v>
      </c>
      <c r="O283" s="152"/>
      <c r="P283" s="152">
        <f t="shared" si="46"/>
        <v>68.58881794578102</v>
      </c>
      <c r="Q283" s="152"/>
      <c r="R283" s="152"/>
      <c r="S283" s="152">
        <f t="shared" si="48"/>
        <v>68.58881794578102</v>
      </c>
      <c r="T283" s="152"/>
      <c r="U283" s="152">
        <f t="shared" si="47"/>
        <v>13465</v>
      </c>
      <c r="V283" s="152"/>
      <c r="W283" s="152"/>
      <c r="X283" s="152">
        <f t="shared" si="49"/>
        <v>13465</v>
      </c>
      <c r="Y283" s="152"/>
    </row>
    <row r="284" spans="2:25" s="189" customFormat="1" ht="12.75">
      <c r="B284" s="181" t="s">
        <v>207</v>
      </c>
      <c r="C284" s="236" t="s">
        <v>619</v>
      </c>
      <c r="D284" s="169">
        <v>600</v>
      </c>
      <c r="E284" s="170" t="s">
        <v>396</v>
      </c>
      <c r="F284" s="183">
        <f t="shared" si="44"/>
        <v>42866.9</v>
      </c>
      <c r="G284" s="183"/>
      <c r="H284" s="152"/>
      <c r="I284" s="152">
        <v>42866.9</v>
      </c>
      <c r="J284" s="152"/>
      <c r="K284" s="152">
        <f t="shared" si="45"/>
        <v>29401.9</v>
      </c>
      <c r="L284" s="152"/>
      <c r="M284" s="152"/>
      <c r="N284" s="152">
        <v>29401.9</v>
      </c>
      <c r="O284" s="152"/>
      <c r="P284" s="152">
        <f t="shared" si="46"/>
        <v>68.58881794578102</v>
      </c>
      <c r="Q284" s="152"/>
      <c r="R284" s="152"/>
      <c r="S284" s="152">
        <f t="shared" si="48"/>
        <v>68.58881794578102</v>
      </c>
      <c r="T284" s="152"/>
      <c r="U284" s="152">
        <f t="shared" si="47"/>
        <v>13465</v>
      </c>
      <c r="V284" s="152"/>
      <c r="W284" s="152"/>
      <c r="X284" s="152">
        <f t="shared" si="49"/>
        <v>13465</v>
      </c>
      <c r="Y284" s="152"/>
    </row>
    <row r="285" spans="2:25" s="189" customFormat="1" ht="63.75">
      <c r="B285" s="235" t="s">
        <v>17</v>
      </c>
      <c r="C285" s="236" t="s">
        <v>620</v>
      </c>
      <c r="D285" s="236"/>
      <c r="E285" s="170"/>
      <c r="F285" s="183">
        <f t="shared" si="44"/>
        <v>2590.2</v>
      </c>
      <c r="G285" s="183"/>
      <c r="H285" s="152"/>
      <c r="I285" s="152">
        <f>I286</f>
        <v>2590.2</v>
      </c>
      <c r="J285" s="152"/>
      <c r="K285" s="152">
        <f t="shared" si="45"/>
        <v>1352</v>
      </c>
      <c r="L285" s="152"/>
      <c r="M285" s="152"/>
      <c r="N285" s="152">
        <f>N286</f>
        <v>1352</v>
      </c>
      <c r="O285" s="152"/>
      <c r="P285" s="152">
        <f t="shared" si="46"/>
        <v>52.19674156435797</v>
      </c>
      <c r="Q285" s="152"/>
      <c r="R285" s="152"/>
      <c r="S285" s="152">
        <f t="shared" si="48"/>
        <v>52.19674156435797</v>
      </c>
      <c r="T285" s="152"/>
      <c r="U285" s="152">
        <f t="shared" si="47"/>
        <v>1238.1999999999998</v>
      </c>
      <c r="V285" s="152"/>
      <c r="W285" s="152"/>
      <c r="X285" s="152">
        <f t="shared" si="49"/>
        <v>1238.1999999999998</v>
      </c>
      <c r="Y285" s="152"/>
    </row>
    <row r="286" spans="2:25" s="189" customFormat="1" ht="25.5">
      <c r="B286" s="69" t="s">
        <v>473</v>
      </c>
      <c r="C286" s="236" t="s">
        <v>620</v>
      </c>
      <c r="D286" s="236" t="s">
        <v>474</v>
      </c>
      <c r="E286" s="170"/>
      <c r="F286" s="183">
        <f t="shared" si="44"/>
        <v>2590.2</v>
      </c>
      <c r="G286" s="183"/>
      <c r="H286" s="152"/>
      <c r="I286" s="152">
        <f>I287</f>
        <v>2590.2</v>
      </c>
      <c r="J286" s="152"/>
      <c r="K286" s="152">
        <f t="shared" si="45"/>
        <v>1352</v>
      </c>
      <c r="L286" s="152"/>
      <c r="M286" s="152"/>
      <c r="N286" s="152">
        <f>N287</f>
        <v>1352</v>
      </c>
      <c r="O286" s="152"/>
      <c r="P286" s="152">
        <f t="shared" si="46"/>
        <v>52.19674156435797</v>
      </c>
      <c r="Q286" s="152"/>
      <c r="R286" s="152"/>
      <c r="S286" s="152">
        <f t="shared" si="48"/>
        <v>52.19674156435797</v>
      </c>
      <c r="T286" s="152"/>
      <c r="U286" s="152">
        <f t="shared" si="47"/>
        <v>1238.1999999999998</v>
      </c>
      <c r="V286" s="152"/>
      <c r="W286" s="152"/>
      <c r="X286" s="152">
        <f t="shared" si="49"/>
        <v>1238.1999999999998</v>
      </c>
      <c r="Y286" s="152"/>
    </row>
    <row r="287" spans="2:25" s="189" customFormat="1" ht="12.75">
      <c r="B287" s="69" t="s">
        <v>207</v>
      </c>
      <c r="C287" s="236" t="s">
        <v>620</v>
      </c>
      <c r="D287" s="236" t="s">
        <v>474</v>
      </c>
      <c r="E287" s="170" t="s">
        <v>396</v>
      </c>
      <c r="F287" s="183">
        <f t="shared" si="44"/>
        <v>2590.2</v>
      </c>
      <c r="G287" s="183"/>
      <c r="H287" s="152"/>
      <c r="I287" s="152">
        <v>2590.2</v>
      </c>
      <c r="J287" s="152"/>
      <c r="K287" s="152">
        <f t="shared" si="45"/>
        <v>1352</v>
      </c>
      <c r="L287" s="152"/>
      <c r="M287" s="152"/>
      <c r="N287" s="152">
        <v>1352</v>
      </c>
      <c r="O287" s="152"/>
      <c r="P287" s="152">
        <f t="shared" si="46"/>
        <v>52.19674156435797</v>
      </c>
      <c r="Q287" s="152"/>
      <c r="R287" s="152"/>
      <c r="S287" s="152">
        <f t="shared" si="48"/>
        <v>52.19674156435797</v>
      </c>
      <c r="T287" s="152"/>
      <c r="U287" s="152">
        <f t="shared" si="47"/>
        <v>1238.1999999999998</v>
      </c>
      <c r="V287" s="152"/>
      <c r="W287" s="152"/>
      <c r="X287" s="152">
        <f t="shared" si="49"/>
        <v>1238.1999999999998</v>
      </c>
      <c r="Y287" s="152"/>
    </row>
    <row r="288" spans="2:25" s="189" customFormat="1" ht="76.5">
      <c r="B288" s="69" t="s">
        <v>19</v>
      </c>
      <c r="C288" s="184" t="s">
        <v>7</v>
      </c>
      <c r="D288" s="170"/>
      <c r="E288" s="170"/>
      <c r="F288" s="183">
        <f t="shared" si="44"/>
        <v>66.8</v>
      </c>
      <c r="G288" s="183"/>
      <c r="H288" s="152"/>
      <c r="I288" s="152">
        <f>I289</f>
        <v>66.8</v>
      </c>
      <c r="J288" s="152"/>
      <c r="K288" s="152">
        <f t="shared" si="45"/>
        <v>0</v>
      </c>
      <c r="L288" s="152"/>
      <c r="M288" s="152"/>
      <c r="N288" s="152">
        <f>N289</f>
        <v>0</v>
      </c>
      <c r="O288" s="152"/>
      <c r="P288" s="152">
        <f t="shared" si="46"/>
        <v>0</v>
      </c>
      <c r="Q288" s="152"/>
      <c r="R288" s="152"/>
      <c r="S288" s="152">
        <f t="shared" si="48"/>
        <v>0</v>
      </c>
      <c r="T288" s="152"/>
      <c r="U288" s="152">
        <f t="shared" si="47"/>
        <v>66.8</v>
      </c>
      <c r="V288" s="152"/>
      <c r="W288" s="152"/>
      <c r="X288" s="152">
        <f t="shared" si="49"/>
        <v>66.8</v>
      </c>
      <c r="Y288" s="152"/>
    </row>
    <row r="289" spans="2:25" s="189" customFormat="1" ht="25.5">
      <c r="B289" s="69" t="s">
        <v>473</v>
      </c>
      <c r="C289" s="184" t="s">
        <v>7</v>
      </c>
      <c r="D289" s="170" t="s">
        <v>474</v>
      </c>
      <c r="E289" s="170"/>
      <c r="F289" s="183">
        <f t="shared" si="44"/>
        <v>66.8</v>
      </c>
      <c r="G289" s="183"/>
      <c r="H289" s="152"/>
      <c r="I289" s="152">
        <f>I290</f>
        <v>66.8</v>
      </c>
      <c r="J289" s="152"/>
      <c r="K289" s="152">
        <f t="shared" si="45"/>
        <v>0</v>
      </c>
      <c r="L289" s="152"/>
      <c r="M289" s="152"/>
      <c r="N289" s="152">
        <f>N290</f>
        <v>0</v>
      </c>
      <c r="O289" s="152"/>
      <c r="P289" s="152">
        <f t="shared" si="46"/>
        <v>0</v>
      </c>
      <c r="Q289" s="152"/>
      <c r="R289" s="152"/>
      <c r="S289" s="152">
        <f t="shared" si="48"/>
        <v>0</v>
      </c>
      <c r="T289" s="152"/>
      <c r="U289" s="152">
        <f t="shared" si="47"/>
        <v>66.8</v>
      </c>
      <c r="V289" s="152"/>
      <c r="W289" s="152"/>
      <c r="X289" s="152">
        <f t="shared" si="49"/>
        <v>66.8</v>
      </c>
      <c r="Y289" s="152"/>
    </row>
    <row r="290" spans="2:25" s="189" customFormat="1" ht="12.75">
      <c r="B290" s="181" t="s">
        <v>28</v>
      </c>
      <c r="C290" s="184" t="s">
        <v>7</v>
      </c>
      <c r="D290" s="170" t="s">
        <v>474</v>
      </c>
      <c r="E290" s="170" t="s">
        <v>404</v>
      </c>
      <c r="F290" s="183">
        <f t="shared" si="44"/>
        <v>66.8</v>
      </c>
      <c r="G290" s="183"/>
      <c r="H290" s="152"/>
      <c r="I290" s="152">
        <v>66.8</v>
      </c>
      <c r="J290" s="152"/>
      <c r="K290" s="152">
        <f t="shared" si="45"/>
        <v>0</v>
      </c>
      <c r="L290" s="152"/>
      <c r="M290" s="152"/>
      <c r="N290" s="152">
        <v>0</v>
      </c>
      <c r="O290" s="152"/>
      <c r="P290" s="152">
        <f t="shared" si="46"/>
        <v>0</v>
      </c>
      <c r="Q290" s="152"/>
      <c r="R290" s="152"/>
      <c r="S290" s="152">
        <f t="shared" si="48"/>
        <v>0</v>
      </c>
      <c r="T290" s="152"/>
      <c r="U290" s="152">
        <f t="shared" si="47"/>
        <v>66.8</v>
      </c>
      <c r="V290" s="152"/>
      <c r="W290" s="152"/>
      <c r="X290" s="152">
        <f t="shared" si="49"/>
        <v>66.8</v>
      </c>
      <c r="Y290" s="152"/>
    </row>
    <row r="291" spans="2:25" s="189" customFormat="1" ht="51">
      <c r="B291" s="235" t="s">
        <v>349</v>
      </c>
      <c r="C291" s="236" t="s">
        <v>350</v>
      </c>
      <c r="D291" s="170"/>
      <c r="E291" s="170"/>
      <c r="F291" s="183">
        <f t="shared" si="44"/>
        <v>17316.5</v>
      </c>
      <c r="G291" s="183"/>
      <c r="H291" s="152">
        <f>H292</f>
        <v>17316.5</v>
      </c>
      <c r="I291" s="152"/>
      <c r="J291" s="152"/>
      <c r="K291" s="152">
        <f t="shared" si="45"/>
        <v>13439.1</v>
      </c>
      <c r="L291" s="152"/>
      <c r="M291" s="152">
        <f>M292</f>
        <v>13439.1</v>
      </c>
      <c r="N291" s="152"/>
      <c r="O291" s="152"/>
      <c r="P291" s="152">
        <f t="shared" si="46"/>
        <v>77.60863915918344</v>
      </c>
      <c r="Q291" s="152"/>
      <c r="R291" s="152">
        <f aca="true" t="shared" si="50" ref="R291:R322">M291/H291*100</f>
        <v>77.60863915918344</v>
      </c>
      <c r="S291" s="152"/>
      <c r="T291" s="152"/>
      <c r="U291" s="152">
        <f t="shared" si="47"/>
        <v>3877.3999999999996</v>
      </c>
      <c r="V291" s="152"/>
      <c r="W291" s="152">
        <f aca="true" t="shared" si="51" ref="W291:W322">H291-M291</f>
        <v>3877.3999999999996</v>
      </c>
      <c r="X291" s="152"/>
      <c r="Y291" s="152"/>
    </row>
    <row r="292" spans="2:25" s="189" customFormat="1" ht="12.75">
      <c r="B292" s="181" t="s">
        <v>432</v>
      </c>
      <c r="C292" s="236" t="s">
        <v>350</v>
      </c>
      <c r="D292" s="170" t="s">
        <v>433</v>
      </c>
      <c r="E292" s="170"/>
      <c r="F292" s="183">
        <f t="shared" si="44"/>
        <v>17316.5</v>
      </c>
      <c r="G292" s="183"/>
      <c r="H292" s="152">
        <f>H293+H294+H295</f>
        <v>17316.5</v>
      </c>
      <c r="I292" s="152"/>
      <c r="J292" s="152"/>
      <c r="K292" s="152">
        <f t="shared" si="45"/>
        <v>13439.1</v>
      </c>
      <c r="L292" s="152"/>
      <c r="M292" s="152">
        <f>M293+M294+M295</f>
        <v>13439.1</v>
      </c>
      <c r="N292" s="152"/>
      <c r="O292" s="152"/>
      <c r="P292" s="152">
        <f t="shared" si="46"/>
        <v>77.60863915918344</v>
      </c>
      <c r="Q292" s="152"/>
      <c r="R292" s="152">
        <f t="shared" si="50"/>
        <v>77.60863915918344</v>
      </c>
      <c r="S292" s="152"/>
      <c r="T292" s="152"/>
      <c r="U292" s="152">
        <f t="shared" si="47"/>
        <v>3877.3999999999996</v>
      </c>
      <c r="V292" s="152"/>
      <c r="W292" s="152">
        <f t="shared" si="51"/>
        <v>3877.3999999999996</v>
      </c>
      <c r="X292" s="152"/>
      <c r="Y292" s="152"/>
    </row>
    <row r="293" spans="2:25" s="189" customFormat="1" ht="12.75">
      <c r="B293" s="181" t="s">
        <v>202</v>
      </c>
      <c r="C293" s="236" t="s">
        <v>350</v>
      </c>
      <c r="D293" s="170" t="s">
        <v>433</v>
      </c>
      <c r="E293" s="170" t="s">
        <v>365</v>
      </c>
      <c r="F293" s="183">
        <f t="shared" si="44"/>
        <v>1.5</v>
      </c>
      <c r="G293" s="183"/>
      <c r="H293" s="152">
        <v>1.5</v>
      </c>
      <c r="I293" s="152"/>
      <c r="J293" s="152"/>
      <c r="K293" s="152">
        <f t="shared" si="45"/>
        <v>0</v>
      </c>
      <c r="L293" s="152"/>
      <c r="M293" s="152">
        <v>0</v>
      </c>
      <c r="N293" s="152"/>
      <c r="O293" s="152"/>
      <c r="P293" s="152">
        <f t="shared" si="46"/>
        <v>0</v>
      </c>
      <c r="Q293" s="152"/>
      <c r="R293" s="152">
        <f t="shared" si="50"/>
        <v>0</v>
      </c>
      <c r="S293" s="152"/>
      <c r="T293" s="152"/>
      <c r="U293" s="152">
        <f t="shared" si="47"/>
        <v>1.5</v>
      </c>
      <c r="V293" s="152"/>
      <c r="W293" s="152">
        <f t="shared" si="51"/>
        <v>1.5</v>
      </c>
      <c r="X293" s="152"/>
      <c r="Y293" s="152"/>
    </row>
    <row r="294" spans="2:25" s="189" customFormat="1" ht="12.75">
      <c r="B294" s="69" t="s">
        <v>207</v>
      </c>
      <c r="C294" s="236" t="s">
        <v>350</v>
      </c>
      <c r="D294" s="170" t="s">
        <v>433</v>
      </c>
      <c r="E294" s="170" t="s">
        <v>396</v>
      </c>
      <c r="F294" s="183">
        <f t="shared" si="44"/>
        <v>17270.5</v>
      </c>
      <c r="G294" s="183"/>
      <c r="H294" s="152">
        <v>17270.5</v>
      </c>
      <c r="I294" s="152"/>
      <c r="J294" s="152"/>
      <c r="K294" s="152">
        <f t="shared" si="45"/>
        <v>13439.1</v>
      </c>
      <c r="L294" s="152"/>
      <c r="M294" s="152">
        <v>13439.1</v>
      </c>
      <c r="N294" s="152"/>
      <c r="O294" s="152"/>
      <c r="P294" s="152">
        <f t="shared" si="46"/>
        <v>77.81534987406272</v>
      </c>
      <c r="Q294" s="152"/>
      <c r="R294" s="152">
        <f t="shared" si="50"/>
        <v>77.81534987406272</v>
      </c>
      <c r="S294" s="152"/>
      <c r="T294" s="152"/>
      <c r="U294" s="152">
        <f t="shared" si="47"/>
        <v>3831.3999999999996</v>
      </c>
      <c r="V294" s="152"/>
      <c r="W294" s="152">
        <f t="shared" si="51"/>
        <v>3831.3999999999996</v>
      </c>
      <c r="X294" s="152"/>
      <c r="Y294" s="152"/>
    </row>
    <row r="295" spans="2:25" s="189" customFormat="1" ht="12.75">
      <c r="B295" s="69" t="s">
        <v>357</v>
      </c>
      <c r="C295" s="236" t="s">
        <v>350</v>
      </c>
      <c r="D295" s="170" t="s">
        <v>433</v>
      </c>
      <c r="E295" s="170" t="s">
        <v>403</v>
      </c>
      <c r="F295" s="183">
        <f t="shared" si="44"/>
        <v>44.5</v>
      </c>
      <c r="G295" s="183"/>
      <c r="H295" s="152">
        <v>44.5</v>
      </c>
      <c r="I295" s="152"/>
      <c r="J295" s="152"/>
      <c r="K295" s="152">
        <f t="shared" si="45"/>
        <v>0</v>
      </c>
      <c r="L295" s="152"/>
      <c r="M295" s="152">
        <v>0</v>
      </c>
      <c r="N295" s="152"/>
      <c r="O295" s="152"/>
      <c r="P295" s="152">
        <f t="shared" si="46"/>
        <v>0</v>
      </c>
      <c r="Q295" s="152"/>
      <c r="R295" s="152">
        <f t="shared" si="50"/>
        <v>0</v>
      </c>
      <c r="S295" s="152"/>
      <c r="T295" s="152"/>
      <c r="U295" s="152">
        <f t="shared" si="47"/>
        <v>44.5</v>
      </c>
      <c r="V295" s="152"/>
      <c r="W295" s="152">
        <f t="shared" si="51"/>
        <v>44.5</v>
      </c>
      <c r="X295" s="152"/>
      <c r="Y295" s="152"/>
    </row>
    <row r="296" spans="2:25" s="189" customFormat="1" ht="38.25">
      <c r="B296" s="235" t="s">
        <v>621</v>
      </c>
      <c r="C296" s="236" t="s">
        <v>622</v>
      </c>
      <c r="D296" s="169"/>
      <c r="E296" s="170"/>
      <c r="F296" s="183">
        <f t="shared" si="44"/>
        <v>2262.1</v>
      </c>
      <c r="G296" s="183"/>
      <c r="H296" s="152">
        <f>H297</f>
        <v>2262.1</v>
      </c>
      <c r="I296" s="152"/>
      <c r="J296" s="152"/>
      <c r="K296" s="152">
        <f t="shared" si="45"/>
        <v>1273.2</v>
      </c>
      <c r="L296" s="152"/>
      <c r="M296" s="152">
        <f>M297</f>
        <v>1273.2</v>
      </c>
      <c r="N296" s="152"/>
      <c r="O296" s="152"/>
      <c r="P296" s="152">
        <f t="shared" si="46"/>
        <v>56.28398390875735</v>
      </c>
      <c r="Q296" s="152"/>
      <c r="R296" s="152">
        <f t="shared" si="50"/>
        <v>56.28398390875735</v>
      </c>
      <c r="S296" s="152"/>
      <c r="T296" s="152"/>
      <c r="U296" s="152">
        <f t="shared" si="47"/>
        <v>988.8999999999999</v>
      </c>
      <c r="V296" s="152"/>
      <c r="W296" s="152">
        <f t="shared" si="51"/>
        <v>988.8999999999999</v>
      </c>
      <c r="X296" s="152"/>
      <c r="Y296" s="152"/>
    </row>
    <row r="297" spans="2:25" s="189" customFormat="1" ht="51">
      <c r="B297" s="235" t="s">
        <v>623</v>
      </c>
      <c r="C297" s="236" t="s">
        <v>624</v>
      </c>
      <c r="D297" s="236"/>
      <c r="E297" s="170"/>
      <c r="F297" s="183">
        <f t="shared" si="44"/>
        <v>2262.1</v>
      </c>
      <c r="G297" s="183"/>
      <c r="H297" s="152">
        <f>H298</f>
        <v>2262.1</v>
      </c>
      <c r="I297" s="152"/>
      <c r="J297" s="152"/>
      <c r="K297" s="152">
        <f t="shared" si="45"/>
        <v>1273.2</v>
      </c>
      <c r="L297" s="152"/>
      <c r="M297" s="152">
        <f>M298</f>
        <v>1273.2</v>
      </c>
      <c r="N297" s="152"/>
      <c r="O297" s="152"/>
      <c r="P297" s="152">
        <f t="shared" si="46"/>
        <v>56.28398390875735</v>
      </c>
      <c r="Q297" s="152"/>
      <c r="R297" s="152">
        <f t="shared" si="50"/>
        <v>56.28398390875735</v>
      </c>
      <c r="S297" s="152"/>
      <c r="T297" s="152"/>
      <c r="U297" s="152">
        <f t="shared" si="47"/>
        <v>988.8999999999999</v>
      </c>
      <c r="V297" s="152"/>
      <c r="W297" s="152">
        <f t="shared" si="51"/>
        <v>988.8999999999999</v>
      </c>
      <c r="X297" s="152"/>
      <c r="Y297" s="152"/>
    </row>
    <row r="298" spans="2:25" s="189" customFormat="1" ht="25.5">
      <c r="B298" s="69" t="s">
        <v>473</v>
      </c>
      <c r="C298" s="236" t="s">
        <v>624</v>
      </c>
      <c r="D298" s="236" t="s">
        <v>474</v>
      </c>
      <c r="E298" s="170"/>
      <c r="F298" s="183">
        <f t="shared" si="44"/>
        <v>2262.1</v>
      </c>
      <c r="G298" s="183"/>
      <c r="H298" s="152">
        <f>H299</f>
        <v>2262.1</v>
      </c>
      <c r="I298" s="152"/>
      <c r="J298" s="152"/>
      <c r="K298" s="152">
        <f t="shared" si="45"/>
        <v>1273.2</v>
      </c>
      <c r="L298" s="152"/>
      <c r="M298" s="152">
        <f>M299</f>
        <v>1273.2</v>
      </c>
      <c r="N298" s="152"/>
      <c r="O298" s="152"/>
      <c r="P298" s="152">
        <f t="shared" si="46"/>
        <v>56.28398390875735</v>
      </c>
      <c r="Q298" s="152"/>
      <c r="R298" s="152">
        <f t="shared" si="50"/>
        <v>56.28398390875735</v>
      </c>
      <c r="S298" s="152"/>
      <c r="T298" s="152"/>
      <c r="U298" s="152">
        <f t="shared" si="47"/>
        <v>988.8999999999999</v>
      </c>
      <c r="V298" s="152"/>
      <c r="W298" s="152">
        <f t="shared" si="51"/>
        <v>988.8999999999999</v>
      </c>
      <c r="X298" s="152"/>
      <c r="Y298" s="152"/>
    </row>
    <row r="299" spans="2:25" s="189" customFormat="1" ht="12.75">
      <c r="B299" s="69" t="s">
        <v>207</v>
      </c>
      <c r="C299" s="236" t="s">
        <v>624</v>
      </c>
      <c r="D299" s="236" t="s">
        <v>474</v>
      </c>
      <c r="E299" s="170" t="s">
        <v>396</v>
      </c>
      <c r="F299" s="183">
        <f t="shared" si="44"/>
        <v>2262.1</v>
      </c>
      <c r="G299" s="183"/>
      <c r="H299" s="152">
        <v>2262.1</v>
      </c>
      <c r="I299" s="152"/>
      <c r="J299" s="152"/>
      <c r="K299" s="152">
        <f t="shared" si="45"/>
        <v>1273.2</v>
      </c>
      <c r="L299" s="152"/>
      <c r="M299" s="152">
        <v>1273.2</v>
      </c>
      <c r="N299" s="152"/>
      <c r="O299" s="152"/>
      <c r="P299" s="152">
        <f t="shared" si="46"/>
        <v>56.28398390875735</v>
      </c>
      <c r="Q299" s="152"/>
      <c r="R299" s="152">
        <f t="shared" si="50"/>
        <v>56.28398390875735</v>
      </c>
      <c r="S299" s="152"/>
      <c r="T299" s="152"/>
      <c r="U299" s="152">
        <f t="shared" si="47"/>
        <v>988.8999999999999</v>
      </c>
      <c r="V299" s="152"/>
      <c r="W299" s="152">
        <f t="shared" si="51"/>
        <v>988.8999999999999</v>
      </c>
      <c r="X299" s="152"/>
      <c r="Y299" s="152"/>
    </row>
    <row r="300" spans="2:25" s="189" customFormat="1" ht="25.5">
      <c r="B300" s="75" t="s">
        <v>497</v>
      </c>
      <c r="C300" s="177" t="s">
        <v>471</v>
      </c>
      <c r="D300" s="177"/>
      <c r="E300" s="177"/>
      <c r="F300" s="179">
        <f aca="true" t="shared" si="52" ref="F300:F340">H300+I300+J300+G300</f>
        <v>55</v>
      </c>
      <c r="G300" s="179"/>
      <c r="H300" s="180">
        <f>H301</f>
        <v>55</v>
      </c>
      <c r="I300" s="180"/>
      <c r="J300" s="180"/>
      <c r="K300" s="180">
        <f aca="true" t="shared" si="53" ref="K300:K340">M300+N300+O300+L300</f>
        <v>0</v>
      </c>
      <c r="L300" s="180"/>
      <c r="M300" s="180">
        <f>M301</f>
        <v>0</v>
      </c>
      <c r="N300" s="180"/>
      <c r="O300" s="180"/>
      <c r="P300" s="152">
        <f t="shared" si="46"/>
        <v>0</v>
      </c>
      <c r="Q300" s="152"/>
      <c r="R300" s="152">
        <f t="shared" si="50"/>
        <v>0</v>
      </c>
      <c r="S300" s="152"/>
      <c r="T300" s="152"/>
      <c r="U300" s="152">
        <f t="shared" si="47"/>
        <v>55</v>
      </c>
      <c r="V300" s="152"/>
      <c r="W300" s="152">
        <f t="shared" si="51"/>
        <v>55</v>
      </c>
      <c r="X300" s="152"/>
      <c r="Y300" s="152"/>
    </row>
    <row r="301" spans="2:25" ht="25.5">
      <c r="B301" s="69" t="s">
        <v>498</v>
      </c>
      <c r="C301" s="170" t="s">
        <v>472</v>
      </c>
      <c r="D301" s="170"/>
      <c r="E301" s="170"/>
      <c r="F301" s="183">
        <f t="shared" si="52"/>
        <v>55</v>
      </c>
      <c r="G301" s="183"/>
      <c r="H301" s="152">
        <f>H302</f>
        <v>55</v>
      </c>
      <c r="I301" s="152"/>
      <c r="J301" s="152"/>
      <c r="K301" s="152">
        <f t="shared" si="53"/>
        <v>0</v>
      </c>
      <c r="L301" s="152"/>
      <c r="M301" s="152">
        <f>M302</f>
        <v>0</v>
      </c>
      <c r="N301" s="152"/>
      <c r="O301" s="152"/>
      <c r="P301" s="152">
        <f t="shared" si="46"/>
        <v>0</v>
      </c>
      <c r="Q301" s="152"/>
      <c r="R301" s="152">
        <f t="shared" si="50"/>
        <v>0</v>
      </c>
      <c r="S301" s="152"/>
      <c r="T301" s="152"/>
      <c r="U301" s="152">
        <f t="shared" si="47"/>
        <v>55</v>
      </c>
      <c r="V301" s="152"/>
      <c r="W301" s="152">
        <f t="shared" si="51"/>
        <v>55</v>
      </c>
      <c r="X301" s="152"/>
      <c r="Y301" s="152"/>
    </row>
    <row r="302" spans="2:25" ht="25.5">
      <c r="B302" s="69" t="s">
        <v>473</v>
      </c>
      <c r="C302" s="170" t="s">
        <v>472</v>
      </c>
      <c r="D302" s="170" t="s">
        <v>474</v>
      </c>
      <c r="E302" s="170"/>
      <c r="F302" s="183">
        <f t="shared" si="52"/>
        <v>55</v>
      </c>
      <c r="G302" s="183"/>
      <c r="H302" s="152">
        <f>H303</f>
        <v>55</v>
      </c>
      <c r="I302" s="152"/>
      <c r="J302" s="152"/>
      <c r="K302" s="152">
        <f t="shared" si="53"/>
        <v>0</v>
      </c>
      <c r="L302" s="152"/>
      <c r="M302" s="152">
        <f>M303</f>
        <v>0</v>
      </c>
      <c r="N302" s="152"/>
      <c r="O302" s="152"/>
      <c r="P302" s="152">
        <f t="shared" si="46"/>
        <v>0</v>
      </c>
      <c r="Q302" s="152"/>
      <c r="R302" s="152">
        <f t="shared" si="50"/>
        <v>0</v>
      </c>
      <c r="S302" s="152"/>
      <c r="T302" s="152"/>
      <c r="U302" s="152">
        <f t="shared" si="47"/>
        <v>55</v>
      </c>
      <c r="V302" s="152"/>
      <c r="W302" s="152">
        <f t="shared" si="51"/>
        <v>55</v>
      </c>
      <c r="X302" s="152"/>
      <c r="Y302" s="152"/>
    </row>
    <row r="303" spans="2:25" ht="12.75">
      <c r="B303" s="69" t="s">
        <v>367</v>
      </c>
      <c r="C303" s="170" t="s">
        <v>472</v>
      </c>
      <c r="D303" s="170" t="s">
        <v>474</v>
      </c>
      <c r="E303" s="170" t="s">
        <v>366</v>
      </c>
      <c r="F303" s="183">
        <f t="shared" si="52"/>
        <v>55</v>
      </c>
      <c r="G303" s="183"/>
      <c r="H303" s="152">
        <v>55</v>
      </c>
      <c r="I303" s="152"/>
      <c r="J303" s="152"/>
      <c r="K303" s="152">
        <f t="shared" si="53"/>
        <v>0</v>
      </c>
      <c r="L303" s="152"/>
      <c r="M303" s="152">
        <v>0</v>
      </c>
      <c r="N303" s="152"/>
      <c r="O303" s="152"/>
      <c r="P303" s="152">
        <f t="shared" si="46"/>
        <v>0</v>
      </c>
      <c r="Q303" s="152"/>
      <c r="R303" s="152">
        <f t="shared" si="50"/>
        <v>0</v>
      </c>
      <c r="S303" s="152"/>
      <c r="T303" s="152"/>
      <c r="U303" s="152">
        <f t="shared" si="47"/>
        <v>55</v>
      </c>
      <c r="V303" s="152"/>
      <c r="W303" s="152">
        <f t="shared" si="51"/>
        <v>55</v>
      </c>
      <c r="X303" s="152"/>
      <c r="Y303" s="152"/>
    </row>
    <row r="304" spans="2:25" s="189" customFormat="1" ht="25.5">
      <c r="B304" s="75" t="s">
        <v>629</v>
      </c>
      <c r="C304" s="208" t="s">
        <v>537</v>
      </c>
      <c r="D304" s="210"/>
      <c r="E304" s="177"/>
      <c r="F304" s="179">
        <f t="shared" si="52"/>
        <v>180.5</v>
      </c>
      <c r="G304" s="179"/>
      <c r="H304" s="180">
        <f>H305+H309+H321+H313</f>
        <v>180.5</v>
      </c>
      <c r="I304" s="180"/>
      <c r="J304" s="180"/>
      <c r="K304" s="180">
        <f t="shared" si="53"/>
        <v>92.8</v>
      </c>
      <c r="L304" s="180"/>
      <c r="M304" s="180">
        <f>M305+M309+M321+M313</f>
        <v>92.8</v>
      </c>
      <c r="N304" s="180"/>
      <c r="O304" s="180"/>
      <c r="P304" s="152">
        <f t="shared" si="46"/>
        <v>51.41274238227147</v>
      </c>
      <c r="Q304" s="152"/>
      <c r="R304" s="152">
        <f t="shared" si="50"/>
        <v>51.41274238227147</v>
      </c>
      <c r="S304" s="152"/>
      <c r="T304" s="152"/>
      <c r="U304" s="152">
        <f t="shared" si="47"/>
        <v>87.7</v>
      </c>
      <c r="V304" s="152"/>
      <c r="W304" s="152">
        <f t="shared" si="51"/>
        <v>87.7</v>
      </c>
      <c r="X304" s="152"/>
      <c r="Y304" s="152"/>
    </row>
    <row r="305" spans="2:25" s="189" customFormat="1" ht="38.25">
      <c r="B305" s="69" t="s">
        <v>630</v>
      </c>
      <c r="C305" s="204" t="s">
        <v>538</v>
      </c>
      <c r="D305" s="211"/>
      <c r="E305" s="170"/>
      <c r="F305" s="183">
        <f t="shared" si="52"/>
        <v>41</v>
      </c>
      <c r="G305" s="183"/>
      <c r="H305" s="152">
        <f>H306</f>
        <v>41</v>
      </c>
      <c r="I305" s="180"/>
      <c r="J305" s="180"/>
      <c r="K305" s="152">
        <f t="shared" si="53"/>
        <v>41</v>
      </c>
      <c r="L305" s="152"/>
      <c r="M305" s="152">
        <f>M306</f>
        <v>41</v>
      </c>
      <c r="N305" s="180"/>
      <c r="O305" s="180"/>
      <c r="P305" s="152">
        <f t="shared" si="46"/>
        <v>100</v>
      </c>
      <c r="Q305" s="152"/>
      <c r="R305" s="152">
        <f t="shared" si="50"/>
        <v>100</v>
      </c>
      <c r="S305" s="152"/>
      <c r="T305" s="152"/>
      <c r="U305" s="152">
        <f t="shared" si="47"/>
        <v>0</v>
      </c>
      <c r="V305" s="152"/>
      <c r="W305" s="152">
        <f t="shared" si="51"/>
        <v>0</v>
      </c>
      <c r="X305" s="152"/>
      <c r="Y305" s="152"/>
    </row>
    <row r="306" spans="2:25" ht="51">
      <c r="B306" s="69" t="s">
        <v>631</v>
      </c>
      <c r="C306" s="204" t="s">
        <v>539</v>
      </c>
      <c r="D306" s="200"/>
      <c r="E306" s="170"/>
      <c r="F306" s="183">
        <f t="shared" si="52"/>
        <v>41</v>
      </c>
      <c r="G306" s="183"/>
      <c r="H306" s="152">
        <f>H307</f>
        <v>41</v>
      </c>
      <c r="I306" s="152"/>
      <c r="J306" s="152"/>
      <c r="K306" s="152">
        <f t="shared" si="53"/>
        <v>41</v>
      </c>
      <c r="L306" s="152"/>
      <c r="M306" s="152">
        <f>M307</f>
        <v>41</v>
      </c>
      <c r="N306" s="152"/>
      <c r="O306" s="152"/>
      <c r="P306" s="152">
        <f t="shared" si="46"/>
        <v>100</v>
      </c>
      <c r="Q306" s="152"/>
      <c r="R306" s="152">
        <f t="shared" si="50"/>
        <v>100</v>
      </c>
      <c r="S306" s="152"/>
      <c r="T306" s="152"/>
      <c r="U306" s="152">
        <f t="shared" si="47"/>
        <v>0</v>
      </c>
      <c r="V306" s="152"/>
      <c r="W306" s="152">
        <f t="shared" si="51"/>
        <v>0</v>
      </c>
      <c r="X306" s="152"/>
      <c r="Y306" s="152"/>
    </row>
    <row r="307" spans="2:25" ht="12.75">
      <c r="B307" s="181" t="s">
        <v>432</v>
      </c>
      <c r="C307" s="204" t="s">
        <v>539</v>
      </c>
      <c r="D307" s="170" t="s">
        <v>433</v>
      </c>
      <c r="E307" s="170"/>
      <c r="F307" s="183">
        <f t="shared" si="52"/>
        <v>41</v>
      </c>
      <c r="G307" s="183"/>
      <c r="H307" s="152">
        <f>H308</f>
        <v>41</v>
      </c>
      <c r="I307" s="152"/>
      <c r="J307" s="152"/>
      <c r="K307" s="152">
        <f t="shared" si="53"/>
        <v>41</v>
      </c>
      <c r="L307" s="152"/>
      <c r="M307" s="152">
        <f>M308</f>
        <v>41</v>
      </c>
      <c r="N307" s="152"/>
      <c r="O307" s="152"/>
      <c r="P307" s="152">
        <f t="shared" si="46"/>
        <v>100</v>
      </c>
      <c r="Q307" s="152"/>
      <c r="R307" s="152">
        <f t="shared" si="50"/>
        <v>100</v>
      </c>
      <c r="S307" s="152"/>
      <c r="T307" s="152"/>
      <c r="U307" s="152">
        <f t="shared" si="47"/>
        <v>0</v>
      </c>
      <c r="V307" s="152"/>
      <c r="W307" s="152">
        <f t="shared" si="51"/>
        <v>0</v>
      </c>
      <c r="X307" s="152"/>
      <c r="Y307" s="152"/>
    </row>
    <row r="308" spans="2:25" ht="12.75">
      <c r="B308" s="69" t="s">
        <v>26</v>
      </c>
      <c r="C308" s="204" t="s">
        <v>539</v>
      </c>
      <c r="D308" s="170" t="s">
        <v>433</v>
      </c>
      <c r="E308" s="170" t="s">
        <v>397</v>
      </c>
      <c r="F308" s="183">
        <f t="shared" si="52"/>
        <v>41</v>
      </c>
      <c r="G308" s="183"/>
      <c r="H308" s="152">
        <v>41</v>
      </c>
      <c r="I308" s="152"/>
      <c r="J308" s="152"/>
      <c r="K308" s="152">
        <f t="shared" si="53"/>
        <v>41</v>
      </c>
      <c r="L308" s="152"/>
      <c r="M308" s="152">
        <v>41</v>
      </c>
      <c r="N308" s="152"/>
      <c r="O308" s="152"/>
      <c r="P308" s="152">
        <f t="shared" si="46"/>
        <v>100</v>
      </c>
      <c r="Q308" s="152"/>
      <c r="R308" s="152">
        <f t="shared" si="50"/>
        <v>100</v>
      </c>
      <c r="S308" s="152"/>
      <c r="T308" s="152"/>
      <c r="U308" s="152">
        <f t="shared" si="47"/>
        <v>0</v>
      </c>
      <c r="V308" s="152"/>
      <c r="W308" s="152">
        <f t="shared" si="51"/>
        <v>0</v>
      </c>
      <c r="X308" s="152"/>
      <c r="Y308" s="152"/>
    </row>
    <row r="309" spans="2:25" ht="38.25">
      <c r="B309" s="69" t="s">
        <v>632</v>
      </c>
      <c r="C309" s="204" t="s">
        <v>540</v>
      </c>
      <c r="D309" s="170"/>
      <c r="E309" s="170"/>
      <c r="F309" s="183">
        <f t="shared" si="52"/>
        <v>18</v>
      </c>
      <c r="G309" s="183"/>
      <c r="H309" s="152">
        <f>H310</f>
        <v>18</v>
      </c>
      <c r="I309" s="152"/>
      <c r="J309" s="152"/>
      <c r="K309" s="152">
        <f t="shared" si="53"/>
        <v>15</v>
      </c>
      <c r="L309" s="152"/>
      <c r="M309" s="152">
        <f>M310</f>
        <v>15</v>
      </c>
      <c r="N309" s="152"/>
      <c r="O309" s="152"/>
      <c r="P309" s="152">
        <f t="shared" si="46"/>
        <v>83.33333333333334</v>
      </c>
      <c r="Q309" s="152"/>
      <c r="R309" s="152">
        <f t="shared" si="50"/>
        <v>83.33333333333334</v>
      </c>
      <c r="S309" s="152"/>
      <c r="T309" s="152"/>
      <c r="U309" s="152">
        <f t="shared" si="47"/>
        <v>3</v>
      </c>
      <c r="V309" s="152"/>
      <c r="W309" s="152">
        <f t="shared" si="51"/>
        <v>3</v>
      </c>
      <c r="X309" s="152"/>
      <c r="Y309" s="152"/>
    </row>
    <row r="310" spans="2:25" ht="38.25">
      <c r="B310" s="69" t="s">
        <v>633</v>
      </c>
      <c r="C310" s="204" t="s">
        <v>541</v>
      </c>
      <c r="D310" s="170"/>
      <c r="E310" s="170"/>
      <c r="F310" s="183">
        <f t="shared" si="52"/>
        <v>18</v>
      </c>
      <c r="G310" s="183"/>
      <c r="H310" s="152">
        <f>H311</f>
        <v>18</v>
      </c>
      <c r="I310" s="152"/>
      <c r="J310" s="152"/>
      <c r="K310" s="152">
        <f t="shared" si="53"/>
        <v>15</v>
      </c>
      <c r="L310" s="152"/>
      <c r="M310" s="152">
        <f>M311</f>
        <v>15</v>
      </c>
      <c r="N310" s="152"/>
      <c r="O310" s="152"/>
      <c r="P310" s="152">
        <f t="shared" si="46"/>
        <v>83.33333333333334</v>
      </c>
      <c r="Q310" s="152"/>
      <c r="R310" s="152">
        <f t="shared" si="50"/>
        <v>83.33333333333334</v>
      </c>
      <c r="S310" s="152"/>
      <c r="T310" s="152"/>
      <c r="U310" s="152">
        <f t="shared" si="47"/>
        <v>3</v>
      </c>
      <c r="V310" s="152"/>
      <c r="W310" s="152">
        <f t="shared" si="51"/>
        <v>3</v>
      </c>
      <c r="X310" s="152"/>
      <c r="Y310" s="152"/>
    </row>
    <row r="311" spans="2:25" ht="12.75">
      <c r="B311" s="181" t="s">
        <v>432</v>
      </c>
      <c r="C311" s="204" t="s">
        <v>541</v>
      </c>
      <c r="D311" s="170" t="s">
        <v>433</v>
      </c>
      <c r="E311" s="170"/>
      <c r="F311" s="183">
        <f t="shared" si="52"/>
        <v>18</v>
      </c>
      <c r="G311" s="183"/>
      <c r="H311" s="152">
        <f>H312</f>
        <v>18</v>
      </c>
      <c r="I311" s="152"/>
      <c r="J311" s="152"/>
      <c r="K311" s="152">
        <f t="shared" si="53"/>
        <v>15</v>
      </c>
      <c r="L311" s="152"/>
      <c r="M311" s="152">
        <f>M312</f>
        <v>15</v>
      </c>
      <c r="N311" s="152"/>
      <c r="O311" s="152"/>
      <c r="P311" s="152">
        <f t="shared" si="46"/>
        <v>83.33333333333334</v>
      </c>
      <c r="Q311" s="152"/>
      <c r="R311" s="152">
        <f t="shared" si="50"/>
        <v>83.33333333333334</v>
      </c>
      <c r="S311" s="152"/>
      <c r="T311" s="152"/>
      <c r="U311" s="152">
        <f t="shared" si="47"/>
        <v>3</v>
      </c>
      <c r="V311" s="152"/>
      <c r="W311" s="152">
        <f t="shared" si="51"/>
        <v>3</v>
      </c>
      <c r="X311" s="152"/>
      <c r="Y311" s="152"/>
    </row>
    <row r="312" spans="2:25" ht="12.75">
      <c r="B312" s="69" t="s">
        <v>26</v>
      </c>
      <c r="C312" s="204" t="s">
        <v>541</v>
      </c>
      <c r="D312" s="170" t="s">
        <v>433</v>
      </c>
      <c r="E312" s="170" t="s">
        <v>397</v>
      </c>
      <c r="F312" s="183">
        <f t="shared" si="52"/>
        <v>18</v>
      </c>
      <c r="G312" s="183"/>
      <c r="H312" s="152">
        <v>18</v>
      </c>
      <c r="I312" s="152"/>
      <c r="J312" s="152"/>
      <c r="K312" s="152">
        <f t="shared" si="53"/>
        <v>15</v>
      </c>
      <c r="L312" s="152"/>
      <c r="M312" s="152">
        <v>15</v>
      </c>
      <c r="N312" s="152"/>
      <c r="O312" s="152"/>
      <c r="P312" s="152">
        <f t="shared" si="46"/>
        <v>83.33333333333334</v>
      </c>
      <c r="Q312" s="152"/>
      <c r="R312" s="152">
        <f t="shared" si="50"/>
        <v>83.33333333333334</v>
      </c>
      <c r="S312" s="152"/>
      <c r="T312" s="152"/>
      <c r="U312" s="152">
        <f t="shared" si="47"/>
        <v>3</v>
      </c>
      <c r="V312" s="152"/>
      <c r="W312" s="152">
        <f t="shared" si="51"/>
        <v>3</v>
      </c>
      <c r="X312" s="152"/>
      <c r="Y312" s="152"/>
    </row>
    <row r="313" spans="2:25" ht="38.25">
      <c r="B313" s="69" t="s">
        <v>5</v>
      </c>
      <c r="C313" s="204" t="s">
        <v>550</v>
      </c>
      <c r="D313" s="170"/>
      <c r="E313" s="170"/>
      <c r="F313" s="183">
        <f t="shared" si="52"/>
        <v>110</v>
      </c>
      <c r="G313" s="183"/>
      <c r="H313" s="152">
        <f>H314</f>
        <v>110</v>
      </c>
      <c r="I313" s="152"/>
      <c r="J313" s="152"/>
      <c r="K313" s="152">
        <f t="shared" si="53"/>
        <v>28.3</v>
      </c>
      <c r="L313" s="152"/>
      <c r="M313" s="152">
        <f>M314</f>
        <v>28.3</v>
      </c>
      <c r="N313" s="152"/>
      <c r="O313" s="152"/>
      <c r="P313" s="152">
        <f t="shared" si="46"/>
        <v>25.727272727272727</v>
      </c>
      <c r="Q313" s="152"/>
      <c r="R313" s="152">
        <f t="shared" si="50"/>
        <v>25.727272727272727</v>
      </c>
      <c r="S313" s="152"/>
      <c r="T313" s="152"/>
      <c r="U313" s="152">
        <f t="shared" si="47"/>
        <v>81.7</v>
      </c>
      <c r="V313" s="152"/>
      <c r="W313" s="152">
        <f t="shared" si="51"/>
        <v>81.7</v>
      </c>
      <c r="X313" s="152"/>
      <c r="Y313" s="152"/>
    </row>
    <row r="314" spans="2:25" ht="38.25">
      <c r="B314" s="69" t="s">
        <v>6</v>
      </c>
      <c r="C314" s="204" t="s">
        <v>551</v>
      </c>
      <c r="D314" s="170"/>
      <c r="E314" s="170"/>
      <c r="F314" s="183">
        <f t="shared" si="52"/>
        <v>110</v>
      </c>
      <c r="G314" s="183"/>
      <c r="H314" s="152">
        <f>H315+H317+H319</f>
        <v>110</v>
      </c>
      <c r="I314" s="152"/>
      <c r="J314" s="152"/>
      <c r="K314" s="152">
        <f t="shared" si="53"/>
        <v>28.3</v>
      </c>
      <c r="L314" s="152"/>
      <c r="M314" s="152">
        <f>M315+M317+M319</f>
        <v>28.3</v>
      </c>
      <c r="N314" s="152"/>
      <c r="O314" s="152"/>
      <c r="P314" s="152">
        <f t="shared" si="46"/>
        <v>25.727272727272727</v>
      </c>
      <c r="Q314" s="152"/>
      <c r="R314" s="152">
        <f t="shared" si="50"/>
        <v>25.727272727272727</v>
      </c>
      <c r="S314" s="152"/>
      <c r="T314" s="152"/>
      <c r="U314" s="152">
        <f t="shared" si="47"/>
        <v>81.7</v>
      </c>
      <c r="V314" s="152"/>
      <c r="W314" s="152">
        <f t="shared" si="51"/>
        <v>81.7</v>
      </c>
      <c r="X314" s="152"/>
      <c r="Y314" s="152"/>
    </row>
    <row r="315" spans="2:25" ht="12.75">
      <c r="B315" s="181" t="s">
        <v>432</v>
      </c>
      <c r="C315" s="204" t="s">
        <v>551</v>
      </c>
      <c r="D315" s="170" t="s">
        <v>433</v>
      </c>
      <c r="E315" s="170"/>
      <c r="F315" s="183">
        <f t="shared" si="52"/>
        <v>33</v>
      </c>
      <c r="G315" s="183"/>
      <c r="H315" s="152">
        <f>H316</f>
        <v>33</v>
      </c>
      <c r="I315" s="152"/>
      <c r="J315" s="152"/>
      <c r="K315" s="152">
        <f t="shared" si="53"/>
        <v>0.8</v>
      </c>
      <c r="L315" s="152"/>
      <c r="M315" s="152">
        <f>M316</f>
        <v>0.8</v>
      </c>
      <c r="N315" s="152"/>
      <c r="O315" s="152"/>
      <c r="P315" s="152">
        <f t="shared" si="46"/>
        <v>2.4242424242424243</v>
      </c>
      <c r="Q315" s="152"/>
      <c r="R315" s="152">
        <f t="shared" si="50"/>
        <v>2.4242424242424243</v>
      </c>
      <c r="S315" s="152"/>
      <c r="T315" s="152"/>
      <c r="U315" s="152">
        <f t="shared" si="47"/>
        <v>32.2</v>
      </c>
      <c r="V315" s="152"/>
      <c r="W315" s="152">
        <f t="shared" si="51"/>
        <v>32.2</v>
      </c>
      <c r="X315" s="152"/>
      <c r="Y315" s="152"/>
    </row>
    <row r="316" spans="2:25" ht="12.75">
      <c r="B316" s="69" t="s">
        <v>357</v>
      </c>
      <c r="C316" s="204" t="s">
        <v>551</v>
      </c>
      <c r="D316" s="170" t="s">
        <v>433</v>
      </c>
      <c r="E316" s="170" t="s">
        <v>403</v>
      </c>
      <c r="F316" s="183">
        <f t="shared" si="52"/>
        <v>33</v>
      </c>
      <c r="G316" s="183"/>
      <c r="H316" s="152">
        <v>33</v>
      </c>
      <c r="I316" s="152"/>
      <c r="J316" s="152"/>
      <c r="K316" s="152">
        <f t="shared" si="53"/>
        <v>0.8</v>
      </c>
      <c r="L316" s="152"/>
      <c r="M316" s="152">
        <v>0.8</v>
      </c>
      <c r="N316" s="152"/>
      <c r="O316" s="152"/>
      <c r="P316" s="152">
        <f t="shared" si="46"/>
        <v>2.4242424242424243</v>
      </c>
      <c r="Q316" s="152"/>
      <c r="R316" s="152">
        <f t="shared" si="50"/>
        <v>2.4242424242424243</v>
      </c>
      <c r="S316" s="152"/>
      <c r="T316" s="152"/>
      <c r="U316" s="152">
        <f t="shared" si="47"/>
        <v>32.2</v>
      </c>
      <c r="V316" s="152"/>
      <c r="W316" s="152">
        <f t="shared" si="51"/>
        <v>32.2</v>
      </c>
      <c r="X316" s="152"/>
      <c r="Y316" s="152"/>
    </row>
    <row r="317" spans="2:25" ht="12.75">
      <c r="B317" s="181" t="s">
        <v>511</v>
      </c>
      <c r="C317" s="204" t="s">
        <v>551</v>
      </c>
      <c r="D317" s="170" t="s">
        <v>548</v>
      </c>
      <c r="E317" s="170"/>
      <c r="F317" s="183">
        <f t="shared" si="52"/>
        <v>47</v>
      </c>
      <c r="G317" s="183"/>
      <c r="H317" s="152">
        <f>H318</f>
        <v>47</v>
      </c>
      <c r="I317" s="152"/>
      <c r="J317" s="152"/>
      <c r="K317" s="152">
        <f t="shared" si="53"/>
        <v>27.5</v>
      </c>
      <c r="L317" s="152"/>
      <c r="M317" s="152">
        <f>M318</f>
        <v>27.5</v>
      </c>
      <c r="N317" s="152"/>
      <c r="O317" s="152"/>
      <c r="P317" s="152">
        <f t="shared" si="46"/>
        <v>58.51063829787234</v>
      </c>
      <c r="Q317" s="152"/>
      <c r="R317" s="152">
        <f t="shared" si="50"/>
        <v>58.51063829787234</v>
      </c>
      <c r="S317" s="152"/>
      <c r="T317" s="152"/>
      <c r="U317" s="152">
        <f t="shared" si="47"/>
        <v>19.5</v>
      </c>
      <c r="V317" s="152"/>
      <c r="W317" s="152">
        <f t="shared" si="51"/>
        <v>19.5</v>
      </c>
      <c r="X317" s="152"/>
      <c r="Y317" s="152"/>
    </row>
    <row r="318" spans="2:25" ht="12.75">
      <c r="B318" s="69" t="s">
        <v>357</v>
      </c>
      <c r="C318" s="204" t="s">
        <v>551</v>
      </c>
      <c r="D318" s="170" t="s">
        <v>548</v>
      </c>
      <c r="E318" s="170" t="s">
        <v>403</v>
      </c>
      <c r="F318" s="183">
        <f t="shared" si="52"/>
        <v>47</v>
      </c>
      <c r="G318" s="183"/>
      <c r="H318" s="152">
        <v>47</v>
      </c>
      <c r="I318" s="152"/>
      <c r="J318" s="152"/>
      <c r="K318" s="152">
        <f t="shared" si="53"/>
        <v>27.5</v>
      </c>
      <c r="L318" s="152"/>
      <c r="M318" s="152">
        <v>27.5</v>
      </c>
      <c r="N318" s="152"/>
      <c r="O318" s="152"/>
      <c r="P318" s="152">
        <f t="shared" si="46"/>
        <v>58.51063829787234</v>
      </c>
      <c r="Q318" s="152"/>
      <c r="R318" s="152">
        <f t="shared" si="50"/>
        <v>58.51063829787234</v>
      </c>
      <c r="S318" s="152"/>
      <c r="T318" s="152"/>
      <c r="U318" s="152">
        <f t="shared" si="47"/>
        <v>19.5</v>
      </c>
      <c r="V318" s="152"/>
      <c r="W318" s="152">
        <f t="shared" si="51"/>
        <v>19.5</v>
      </c>
      <c r="X318" s="152"/>
      <c r="Y318" s="152"/>
    </row>
    <row r="319" spans="2:25" ht="25.5">
      <c r="B319" s="69" t="s">
        <v>473</v>
      </c>
      <c r="C319" s="204" t="s">
        <v>551</v>
      </c>
      <c r="D319" s="170" t="s">
        <v>474</v>
      </c>
      <c r="E319" s="170"/>
      <c r="F319" s="183">
        <f t="shared" si="52"/>
        <v>30</v>
      </c>
      <c r="G319" s="183"/>
      <c r="H319" s="152">
        <f>H320</f>
        <v>30</v>
      </c>
      <c r="I319" s="152"/>
      <c r="J319" s="152"/>
      <c r="K319" s="152">
        <f t="shared" si="53"/>
        <v>0</v>
      </c>
      <c r="L319" s="152"/>
      <c r="M319" s="152">
        <f>M320</f>
        <v>0</v>
      </c>
      <c r="N319" s="152"/>
      <c r="O319" s="152"/>
      <c r="P319" s="152">
        <f t="shared" si="46"/>
        <v>0</v>
      </c>
      <c r="Q319" s="152"/>
      <c r="R319" s="152">
        <f t="shared" si="50"/>
        <v>0</v>
      </c>
      <c r="S319" s="152"/>
      <c r="T319" s="152"/>
      <c r="U319" s="152">
        <f t="shared" si="47"/>
        <v>30</v>
      </c>
      <c r="V319" s="152"/>
      <c r="W319" s="152">
        <f t="shared" si="51"/>
        <v>30</v>
      </c>
      <c r="X319" s="152"/>
      <c r="Y319" s="152"/>
    </row>
    <row r="320" spans="2:25" ht="12.75">
      <c r="B320" s="69" t="s">
        <v>357</v>
      </c>
      <c r="C320" s="204" t="s">
        <v>551</v>
      </c>
      <c r="D320" s="170" t="s">
        <v>474</v>
      </c>
      <c r="E320" s="170" t="s">
        <v>403</v>
      </c>
      <c r="F320" s="183">
        <f t="shared" si="52"/>
        <v>30</v>
      </c>
      <c r="G320" s="183"/>
      <c r="H320" s="152">
        <v>30</v>
      </c>
      <c r="I320" s="152"/>
      <c r="J320" s="152"/>
      <c r="K320" s="152">
        <f t="shared" si="53"/>
        <v>0</v>
      </c>
      <c r="L320" s="152"/>
      <c r="M320" s="152">
        <v>0</v>
      </c>
      <c r="N320" s="152"/>
      <c r="O320" s="152"/>
      <c r="P320" s="152">
        <f t="shared" si="46"/>
        <v>0</v>
      </c>
      <c r="Q320" s="152"/>
      <c r="R320" s="152">
        <f t="shared" si="50"/>
        <v>0</v>
      </c>
      <c r="S320" s="152"/>
      <c r="T320" s="152"/>
      <c r="U320" s="152">
        <f t="shared" si="47"/>
        <v>30</v>
      </c>
      <c r="V320" s="152"/>
      <c r="W320" s="152">
        <f t="shared" si="51"/>
        <v>30</v>
      </c>
      <c r="X320" s="152"/>
      <c r="Y320" s="152"/>
    </row>
    <row r="321" spans="2:25" ht="38.25">
      <c r="B321" s="69" t="s">
        <v>634</v>
      </c>
      <c r="C321" s="204" t="s">
        <v>542</v>
      </c>
      <c r="D321" s="170"/>
      <c r="E321" s="170"/>
      <c r="F321" s="183">
        <f t="shared" si="52"/>
        <v>11.5</v>
      </c>
      <c r="G321" s="183"/>
      <c r="H321" s="152">
        <f>H322</f>
        <v>11.5</v>
      </c>
      <c r="I321" s="152"/>
      <c r="J321" s="152"/>
      <c r="K321" s="152">
        <f t="shared" si="53"/>
        <v>8.5</v>
      </c>
      <c r="L321" s="152"/>
      <c r="M321" s="152">
        <f>M322</f>
        <v>8.5</v>
      </c>
      <c r="N321" s="152"/>
      <c r="O321" s="152"/>
      <c r="P321" s="152">
        <f t="shared" si="46"/>
        <v>73.91304347826086</v>
      </c>
      <c r="Q321" s="152"/>
      <c r="R321" s="152">
        <f t="shared" si="50"/>
        <v>73.91304347826086</v>
      </c>
      <c r="S321" s="152"/>
      <c r="T321" s="152"/>
      <c r="U321" s="152">
        <f t="shared" si="47"/>
        <v>3</v>
      </c>
      <c r="V321" s="152"/>
      <c r="W321" s="152">
        <f t="shared" si="51"/>
        <v>3</v>
      </c>
      <c r="X321" s="152"/>
      <c r="Y321" s="152"/>
    </row>
    <row r="322" spans="2:25" ht="38.25">
      <c r="B322" s="69" t="s">
        <v>0</v>
      </c>
      <c r="C322" s="204" t="s">
        <v>543</v>
      </c>
      <c r="D322" s="170"/>
      <c r="E322" s="170"/>
      <c r="F322" s="183">
        <f t="shared" si="52"/>
        <v>11.5</v>
      </c>
      <c r="G322" s="183"/>
      <c r="H322" s="152">
        <f>H323</f>
        <v>11.5</v>
      </c>
      <c r="I322" s="152"/>
      <c r="J322" s="152"/>
      <c r="K322" s="152">
        <f t="shared" si="53"/>
        <v>8.5</v>
      </c>
      <c r="L322" s="152"/>
      <c r="M322" s="152">
        <f>M323</f>
        <v>8.5</v>
      </c>
      <c r="N322" s="152"/>
      <c r="O322" s="152"/>
      <c r="P322" s="152">
        <f t="shared" si="46"/>
        <v>73.91304347826086</v>
      </c>
      <c r="Q322" s="152"/>
      <c r="R322" s="152">
        <f t="shared" si="50"/>
        <v>73.91304347826086</v>
      </c>
      <c r="S322" s="152"/>
      <c r="T322" s="152"/>
      <c r="U322" s="152">
        <f t="shared" si="47"/>
        <v>3</v>
      </c>
      <c r="V322" s="152"/>
      <c r="W322" s="152">
        <f t="shared" si="51"/>
        <v>3</v>
      </c>
      <c r="X322" s="152"/>
      <c r="Y322" s="152"/>
    </row>
    <row r="323" spans="2:25" ht="12.75">
      <c r="B323" s="181" t="s">
        <v>432</v>
      </c>
      <c r="C323" s="204" t="s">
        <v>543</v>
      </c>
      <c r="D323" s="170" t="s">
        <v>433</v>
      </c>
      <c r="E323" s="170"/>
      <c r="F323" s="183">
        <f t="shared" si="52"/>
        <v>11.5</v>
      </c>
      <c r="G323" s="183"/>
      <c r="H323" s="152">
        <f>H324</f>
        <v>11.5</v>
      </c>
      <c r="I323" s="152"/>
      <c r="J323" s="152"/>
      <c r="K323" s="152">
        <f t="shared" si="53"/>
        <v>8.5</v>
      </c>
      <c r="L323" s="152"/>
      <c r="M323" s="152">
        <f>M324</f>
        <v>8.5</v>
      </c>
      <c r="N323" s="152"/>
      <c r="O323" s="152"/>
      <c r="P323" s="152">
        <f t="shared" si="46"/>
        <v>73.91304347826086</v>
      </c>
      <c r="Q323" s="152"/>
      <c r="R323" s="152">
        <f aca="true" t="shared" si="54" ref="R323:R340">M323/H323*100</f>
        <v>73.91304347826086</v>
      </c>
      <c r="S323" s="152"/>
      <c r="T323" s="152"/>
      <c r="U323" s="152">
        <f t="shared" si="47"/>
        <v>3</v>
      </c>
      <c r="V323" s="152"/>
      <c r="W323" s="152">
        <f aca="true" t="shared" si="55" ref="W323:W340">H323-M323</f>
        <v>3</v>
      </c>
      <c r="X323" s="152"/>
      <c r="Y323" s="152"/>
    </row>
    <row r="324" spans="2:25" ht="12.75">
      <c r="B324" s="69" t="s">
        <v>26</v>
      </c>
      <c r="C324" s="204" t="s">
        <v>543</v>
      </c>
      <c r="D324" s="170" t="s">
        <v>433</v>
      </c>
      <c r="E324" s="170" t="s">
        <v>397</v>
      </c>
      <c r="F324" s="183">
        <f t="shared" si="52"/>
        <v>11.5</v>
      </c>
      <c r="G324" s="183"/>
      <c r="H324" s="152">
        <v>11.5</v>
      </c>
      <c r="I324" s="152"/>
      <c r="J324" s="152"/>
      <c r="K324" s="152">
        <f t="shared" si="53"/>
        <v>8.5</v>
      </c>
      <c r="L324" s="152"/>
      <c r="M324" s="152">
        <v>8.5</v>
      </c>
      <c r="N324" s="152"/>
      <c r="O324" s="152"/>
      <c r="P324" s="152">
        <f t="shared" si="46"/>
        <v>73.91304347826086</v>
      </c>
      <c r="Q324" s="152"/>
      <c r="R324" s="152">
        <f t="shared" si="54"/>
        <v>73.91304347826086</v>
      </c>
      <c r="S324" s="152"/>
      <c r="T324" s="152"/>
      <c r="U324" s="152">
        <f t="shared" si="47"/>
        <v>3</v>
      </c>
      <c r="V324" s="152"/>
      <c r="W324" s="152">
        <f t="shared" si="55"/>
        <v>3</v>
      </c>
      <c r="X324" s="152"/>
      <c r="Y324" s="152"/>
    </row>
    <row r="325" spans="2:25" s="189" customFormat="1" ht="25.5">
      <c r="B325" s="75" t="s">
        <v>1</v>
      </c>
      <c r="C325" s="177" t="s">
        <v>535</v>
      </c>
      <c r="D325" s="177"/>
      <c r="E325" s="177"/>
      <c r="F325" s="179">
        <f t="shared" si="52"/>
        <v>1012.2</v>
      </c>
      <c r="G325" s="179"/>
      <c r="H325" s="180">
        <f>H326</f>
        <v>1012.2</v>
      </c>
      <c r="I325" s="180"/>
      <c r="J325" s="180"/>
      <c r="K325" s="180">
        <f t="shared" si="53"/>
        <v>812.8</v>
      </c>
      <c r="L325" s="180"/>
      <c r="M325" s="180">
        <f>M326</f>
        <v>812.8</v>
      </c>
      <c r="N325" s="180"/>
      <c r="O325" s="180"/>
      <c r="P325" s="152">
        <f t="shared" si="46"/>
        <v>80.30033590199565</v>
      </c>
      <c r="Q325" s="152"/>
      <c r="R325" s="152">
        <f t="shared" si="54"/>
        <v>80.30033590199565</v>
      </c>
      <c r="S325" s="152"/>
      <c r="T325" s="152"/>
      <c r="U325" s="152">
        <f t="shared" si="47"/>
        <v>199.4000000000001</v>
      </c>
      <c r="V325" s="152"/>
      <c r="W325" s="152">
        <f t="shared" si="55"/>
        <v>199.4000000000001</v>
      </c>
      <c r="X325" s="152"/>
      <c r="Y325" s="152"/>
    </row>
    <row r="326" spans="2:25" s="189" customFormat="1" ht="25.5">
      <c r="B326" s="69" t="s">
        <v>2</v>
      </c>
      <c r="C326" s="170" t="s">
        <v>536</v>
      </c>
      <c r="D326" s="177"/>
      <c r="E326" s="170"/>
      <c r="F326" s="183">
        <f t="shared" si="52"/>
        <v>1012.2</v>
      </c>
      <c r="G326" s="183"/>
      <c r="H326" s="152">
        <f>H327+H329+H331</f>
        <v>1012.2</v>
      </c>
      <c r="I326" s="152"/>
      <c r="J326" s="152"/>
      <c r="K326" s="152">
        <f t="shared" si="53"/>
        <v>812.8</v>
      </c>
      <c r="L326" s="152"/>
      <c r="M326" s="152">
        <f>M327+M329+M331</f>
        <v>812.8</v>
      </c>
      <c r="N326" s="152"/>
      <c r="O326" s="152"/>
      <c r="P326" s="152">
        <f t="shared" si="46"/>
        <v>80.30033590199565</v>
      </c>
      <c r="Q326" s="152"/>
      <c r="R326" s="152">
        <f t="shared" si="54"/>
        <v>80.30033590199565</v>
      </c>
      <c r="S326" s="152"/>
      <c r="T326" s="152"/>
      <c r="U326" s="152">
        <f t="shared" si="47"/>
        <v>199.4000000000001</v>
      </c>
      <c r="V326" s="152"/>
      <c r="W326" s="152">
        <f t="shared" si="55"/>
        <v>199.4000000000001</v>
      </c>
      <c r="X326" s="152"/>
      <c r="Y326" s="152"/>
    </row>
    <row r="327" spans="2:25" s="189" customFormat="1" ht="12.75">
      <c r="B327" s="181" t="s">
        <v>432</v>
      </c>
      <c r="C327" s="170" t="s">
        <v>536</v>
      </c>
      <c r="D327" s="170" t="s">
        <v>433</v>
      </c>
      <c r="E327" s="170"/>
      <c r="F327" s="183">
        <f t="shared" si="52"/>
        <v>15</v>
      </c>
      <c r="G327" s="183"/>
      <c r="H327" s="152">
        <f>H328</f>
        <v>15</v>
      </c>
      <c r="I327" s="152"/>
      <c r="J327" s="152"/>
      <c r="K327" s="152">
        <f t="shared" si="53"/>
        <v>15</v>
      </c>
      <c r="L327" s="152"/>
      <c r="M327" s="152">
        <f>M328</f>
        <v>15</v>
      </c>
      <c r="N327" s="152"/>
      <c r="O327" s="152"/>
      <c r="P327" s="152">
        <f t="shared" si="46"/>
        <v>100</v>
      </c>
      <c r="Q327" s="152"/>
      <c r="R327" s="152">
        <f t="shared" si="54"/>
        <v>100</v>
      </c>
      <c r="S327" s="152"/>
      <c r="T327" s="152"/>
      <c r="U327" s="152">
        <f t="shared" si="47"/>
        <v>0</v>
      </c>
      <c r="V327" s="152"/>
      <c r="W327" s="152">
        <f t="shared" si="55"/>
        <v>0</v>
      </c>
      <c r="X327" s="152"/>
      <c r="Y327" s="152"/>
    </row>
    <row r="328" spans="2:25" s="189" customFormat="1" ht="12.75">
      <c r="B328" s="69" t="s">
        <v>26</v>
      </c>
      <c r="C328" s="170" t="s">
        <v>536</v>
      </c>
      <c r="D328" s="170" t="s">
        <v>433</v>
      </c>
      <c r="E328" s="170" t="s">
        <v>397</v>
      </c>
      <c r="F328" s="183">
        <f t="shared" si="52"/>
        <v>15</v>
      </c>
      <c r="G328" s="183"/>
      <c r="H328" s="152">
        <v>15</v>
      </c>
      <c r="I328" s="152"/>
      <c r="J328" s="152"/>
      <c r="K328" s="152">
        <f t="shared" si="53"/>
        <v>15</v>
      </c>
      <c r="L328" s="152"/>
      <c r="M328" s="152">
        <v>15</v>
      </c>
      <c r="N328" s="152"/>
      <c r="O328" s="152"/>
      <c r="P328" s="152">
        <f t="shared" si="46"/>
        <v>100</v>
      </c>
      <c r="Q328" s="152"/>
      <c r="R328" s="152">
        <f t="shared" si="54"/>
        <v>100</v>
      </c>
      <c r="S328" s="152"/>
      <c r="T328" s="152"/>
      <c r="U328" s="152">
        <f t="shared" si="47"/>
        <v>0</v>
      </c>
      <c r="V328" s="152"/>
      <c r="W328" s="152">
        <f t="shared" si="55"/>
        <v>0</v>
      </c>
      <c r="X328" s="152"/>
      <c r="Y328" s="152"/>
    </row>
    <row r="329" spans="2:25" s="189" customFormat="1" ht="12.75">
      <c r="B329" s="181" t="s">
        <v>511</v>
      </c>
      <c r="C329" s="170" t="s">
        <v>536</v>
      </c>
      <c r="D329" s="188">
        <v>300</v>
      </c>
      <c r="E329" s="170"/>
      <c r="F329" s="183">
        <f t="shared" si="52"/>
        <v>67.5</v>
      </c>
      <c r="G329" s="183"/>
      <c r="H329" s="152">
        <f>H330</f>
        <v>67.5</v>
      </c>
      <c r="I329" s="152"/>
      <c r="J329" s="152"/>
      <c r="K329" s="152">
        <f t="shared" si="53"/>
        <v>67.5</v>
      </c>
      <c r="L329" s="152"/>
      <c r="M329" s="152">
        <f>M330</f>
        <v>67.5</v>
      </c>
      <c r="N329" s="152"/>
      <c r="O329" s="152"/>
      <c r="P329" s="152">
        <f t="shared" si="46"/>
        <v>100</v>
      </c>
      <c r="Q329" s="152"/>
      <c r="R329" s="152">
        <f t="shared" si="54"/>
        <v>100</v>
      </c>
      <c r="S329" s="152"/>
      <c r="T329" s="152"/>
      <c r="U329" s="152">
        <f t="shared" si="47"/>
        <v>0</v>
      </c>
      <c r="V329" s="152"/>
      <c r="W329" s="152">
        <f t="shared" si="55"/>
        <v>0</v>
      </c>
      <c r="X329" s="152"/>
      <c r="Y329" s="152"/>
    </row>
    <row r="330" spans="2:25" s="189" customFormat="1" ht="12.75">
      <c r="B330" s="69" t="s">
        <v>26</v>
      </c>
      <c r="C330" s="170" t="s">
        <v>536</v>
      </c>
      <c r="D330" s="188">
        <v>300</v>
      </c>
      <c r="E330" s="170" t="s">
        <v>397</v>
      </c>
      <c r="F330" s="183">
        <f t="shared" si="52"/>
        <v>67.5</v>
      </c>
      <c r="G330" s="183"/>
      <c r="H330" s="152">
        <v>67.5</v>
      </c>
      <c r="I330" s="152"/>
      <c r="J330" s="152"/>
      <c r="K330" s="152">
        <f t="shared" si="53"/>
        <v>67.5</v>
      </c>
      <c r="L330" s="152"/>
      <c r="M330" s="152">
        <v>67.5</v>
      </c>
      <c r="N330" s="152"/>
      <c r="O330" s="152"/>
      <c r="P330" s="152">
        <f t="shared" si="46"/>
        <v>100</v>
      </c>
      <c r="Q330" s="152"/>
      <c r="R330" s="152">
        <f t="shared" si="54"/>
        <v>100</v>
      </c>
      <c r="S330" s="152"/>
      <c r="T330" s="152"/>
      <c r="U330" s="152">
        <f t="shared" si="47"/>
        <v>0</v>
      </c>
      <c r="V330" s="152"/>
      <c r="W330" s="152">
        <f t="shared" si="55"/>
        <v>0</v>
      </c>
      <c r="X330" s="152"/>
      <c r="Y330" s="152"/>
    </row>
    <row r="331" spans="2:25" s="189" customFormat="1" ht="25.5">
      <c r="B331" s="69" t="s">
        <v>473</v>
      </c>
      <c r="C331" s="170" t="s">
        <v>536</v>
      </c>
      <c r="D331" s="170" t="s">
        <v>474</v>
      </c>
      <c r="E331" s="170"/>
      <c r="F331" s="183">
        <f t="shared" si="52"/>
        <v>929.7</v>
      </c>
      <c r="G331" s="183"/>
      <c r="H331" s="152">
        <f>H332</f>
        <v>929.7</v>
      </c>
      <c r="I331" s="152"/>
      <c r="J331" s="152"/>
      <c r="K331" s="152">
        <f t="shared" si="53"/>
        <v>730.3</v>
      </c>
      <c r="L331" s="152"/>
      <c r="M331" s="152">
        <f>M332</f>
        <v>730.3</v>
      </c>
      <c r="N331" s="152"/>
      <c r="O331" s="152"/>
      <c r="P331" s="152">
        <f t="shared" si="46"/>
        <v>78.55222114660643</v>
      </c>
      <c r="Q331" s="152"/>
      <c r="R331" s="152">
        <f t="shared" si="54"/>
        <v>78.55222114660643</v>
      </c>
      <c r="S331" s="152"/>
      <c r="T331" s="152"/>
      <c r="U331" s="152">
        <f t="shared" si="47"/>
        <v>199.4000000000001</v>
      </c>
      <c r="V331" s="152"/>
      <c r="W331" s="152">
        <f t="shared" si="55"/>
        <v>199.4000000000001</v>
      </c>
      <c r="X331" s="152"/>
      <c r="Y331" s="152"/>
    </row>
    <row r="332" spans="2:25" s="189" customFormat="1" ht="12.75">
      <c r="B332" s="69" t="s">
        <v>26</v>
      </c>
      <c r="C332" s="170" t="s">
        <v>536</v>
      </c>
      <c r="D332" s="170" t="s">
        <v>474</v>
      </c>
      <c r="E332" s="170" t="s">
        <v>397</v>
      </c>
      <c r="F332" s="183">
        <f t="shared" si="52"/>
        <v>929.7</v>
      </c>
      <c r="G332" s="183"/>
      <c r="H332" s="152">
        <v>929.7</v>
      </c>
      <c r="I332" s="152"/>
      <c r="J332" s="152"/>
      <c r="K332" s="152">
        <f t="shared" si="53"/>
        <v>730.3</v>
      </c>
      <c r="L332" s="152"/>
      <c r="M332" s="152">
        <v>730.3</v>
      </c>
      <c r="N332" s="152"/>
      <c r="O332" s="152"/>
      <c r="P332" s="152">
        <f t="shared" si="46"/>
        <v>78.55222114660643</v>
      </c>
      <c r="Q332" s="152"/>
      <c r="R332" s="152">
        <f t="shared" si="54"/>
        <v>78.55222114660643</v>
      </c>
      <c r="S332" s="152"/>
      <c r="T332" s="152"/>
      <c r="U332" s="152">
        <f t="shared" si="47"/>
        <v>199.4000000000001</v>
      </c>
      <c r="V332" s="152"/>
      <c r="W332" s="152">
        <f t="shared" si="55"/>
        <v>199.4000000000001</v>
      </c>
      <c r="X332" s="152"/>
      <c r="Y332" s="152"/>
    </row>
    <row r="333" spans="2:25" s="189" customFormat="1" ht="38.25">
      <c r="B333" s="214" t="s">
        <v>529</v>
      </c>
      <c r="C333" s="177" t="s">
        <v>501</v>
      </c>
      <c r="D333" s="177"/>
      <c r="E333" s="177"/>
      <c r="F333" s="179">
        <f t="shared" si="52"/>
        <v>60</v>
      </c>
      <c r="G333" s="179"/>
      <c r="H333" s="180">
        <f>H334</f>
        <v>60</v>
      </c>
      <c r="I333" s="180"/>
      <c r="J333" s="180"/>
      <c r="K333" s="180">
        <f t="shared" si="53"/>
        <v>27.2</v>
      </c>
      <c r="L333" s="180"/>
      <c r="M333" s="180">
        <f>M334</f>
        <v>27.2</v>
      </c>
      <c r="N333" s="180"/>
      <c r="O333" s="180"/>
      <c r="P333" s="152">
        <f t="shared" si="46"/>
        <v>45.33333333333333</v>
      </c>
      <c r="Q333" s="152"/>
      <c r="R333" s="152">
        <f t="shared" si="54"/>
        <v>45.33333333333333</v>
      </c>
      <c r="S333" s="152"/>
      <c r="T333" s="152"/>
      <c r="U333" s="152">
        <f t="shared" si="47"/>
        <v>32.8</v>
      </c>
      <c r="V333" s="152"/>
      <c r="W333" s="152">
        <f t="shared" si="55"/>
        <v>32.8</v>
      </c>
      <c r="X333" s="152"/>
      <c r="Y333" s="152"/>
    </row>
    <row r="334" spans="2:25" ht="38.25">
      <c r="B334" s="215" t="s">
        <v>500</v>
      </c>
      <c r="C334" s="216" t="s">
        <v>499</v>
      </c>
      <c r="D334" s="170"/>
      <c r="E334" s="170"/>
      <c r="F334" s="183">
        <f t="shared" si="52"/>
        <v>60</v>
      </c>
      <c r="G334" s="183"/>
      <c r="H334" s="152">
        <f>H335</f>
        <v>60</v>
      </c>
      <c r="I334" s="217"/>
      <c r="J334" s="152"/>
      <c r="K334" s="152">
        <f t="shared" si="53"/>
        <v>27.2</v>
      </c>
      <c r="L334" s="152"/>
      <c r="M334" s="152">
        <f>M335</f>
        <v>27.2</v>
      </c>
      <c r="N334" s="217"/>
      <c r="O334" s="152"/>
      <c r="P334" s="152">
        <f t="shared" si="46"/>
        <v>45.33333333333333</v>
      </c>
      <c r="Q334" s="152"/>
      <c r="R334" s="152">
        <f t="shared" si="54"/>
        <v>45.33333333333333</v>
      </c>
      <c r="S334" s="152"/>
      <c r="T334" s="152"/>
      <c r="U334" s="152">
        <f t="shared" si="47"/>
        <v>32.8</v>
      </c>
      <c r="V334" s="152"/>
      <c r="W334" s="152">
        <f t="shared" si="55"/>
        <v>32.8</v>
      </c>
      <c r="X334" s="152"/>
      <c r="Y334" s="152"/>
    </row>
    <row r="335" spans="2:25" ht="25.5">
      <c r="B335" s="69" t="s">
        <v>473</v>
      </c>
      <c r="C335" s="216" t="s">
        <v>499</v>
      </c>
      <c r="D335" s="170" t="s">
        <v>474</v>
      </c>
      <c r="E335" s="170"/>
      <c r="F335" s="183">
        <f t="shared" si="52"/>
        <v>60</v>
      </c>
      <c r="G335" s="183"/>
      <c r="H335" s="152">
        <f>H336</f>
        <v>60</v>
      </c>
      <c r="I335" s="217"/>
      <c r="J335" s="152"/>
      <c r="K335" s="152">
        <f t="shared" si="53"/>
        <v>27.2</v>
      </c>
      <c r="L335" s="152"/>
      <c r="M335" s="152">
        <f>M336</f>
        <v>27.2</v>
      </c>
      <c r="N335" s="217"/>
      <c r="O335" s="152"/>
      <c r="P335" s="152">
        <f t="shared" si="46"/>
        <v>45.33333333333333</v>
      </c>
      <c r="Q335" s="152"/>
      <c r="R335" s="152">
        <f t="shared" si="54"/>
        <v>45.33333333333333</v>
      </c>
      <c r="S335" s="152"/>
      <c r="T335" s="152"/>
      <c r="U335" s="152">
        <f t="shared" si="47"/>
        <v>32.8</v>
      </c>
      <c r="V335" s="152"/>
      <c r="W335" s="152">
        <f t="shared" si="55"/>
        <v>32.8</v>
      </c>
      <c r="X335" s="152"/>
      <c r="Y335" s="152"/>
    </row>
    <row r="336" spans="2:25" ht="12.75">
      <c r="B336" s="69" t="s">
        <v>26</v>
      </c>
      <c r="C336" s="216" t="s">
        <v>499</v>
      </c>
      <c r="D336" s="170" t="s">
        <v>474</v>
      </c>
      <c r="E336" s="170" t="s">
        <v>397</v>
      </c>
      <c r="F336" s="183">
        <f t="shared" si="52"/>
        <v>60</v>
      </c>
      <c r="G336" s="183"/>
      <c r="H336" s="152">
        <v>60</v>
      </c>
      <c r="I336" s="217"/>
      <c r="J336" s="152"/>
      <c r="K336" s="152">
        <f t="shared" si="53"/>
        <v>27.2</v>
      </c>
      <c r="L336" s="152"/>
      <c r="M336" s="152">
        <v>27.2</v>
      </c>
      <c r="N336" s="217"/>
      <c r="O336" s="152"/>
      <c r="P336" s="152">
        <f t="shared" si="46"/>
        <v>45.33333333333333</v>
      </c>
      <c r="Q336" s="152"/>
      <c r="R336" s="152">
        <f t="shared" si="54"/>
        <v>45.33333333333333</v>
      </c>
      <c r="S336" s="152"/>
      <c r="T336" s="152"/>
      <c r="U336" s="152">
        <f t="shared" si="47"/>
        <v>32.8</v>
      </c>
      <c r="V336" s="152"/>
      <c r="W336" s="152">
        <f t="shared" si="55"/>
        <v>32.8</v>
      </c>
      <c r="X336" s="152"/>
      <c r="Y336" s="152"/>
    </row>
    <row r="337" spans="2:25" ht="25.5">
      <c r="B337" s="218" t="s">
        <v>271</v>
      </c>
      <c r="C337" s="219" t="s">
        <v>457</v>
      </c>
      <c r="D337" s="220"/>
      <c r="E337" s="172"/>
      <c r="F337" s="179">
        <f t="shared" si="52"/>
        <v>2933</v>
      </c>
      <c r="G337" s="179"/>
      <c r="H337" s="180">
        <f>H338</f>
        <v>2933</v>
      </c>
      <c r="I337" s="180"/>
      <c r="J337" s="180"/>
      <c r="K337" s="180">
        <f t="shared" si="53"/>
        <v>2215.8</v>
      </c>
      <c r="L337" s="180"/>
      <c r="M337" s="180">
        <f>M338</f>
        <v>2215.8</v>
      </c>
      <c r="N337" s="180"/>
      <c r="O337" s="180"/>
      <c r="P337" s="152">
        <f t="shared" si="46"/>
        <v>75.5472212751449</v>
      </c>
      <c r="Q337" s="152"/>
      <c r="R337" s="152">
        <f t="shared" si="54"/>
        <v>75.5472212751449</v>
      </c>
      <c r="S337" s="152"/>
      <c r="T337" s="152"/>
      <c r="U337" s="152">
        <f t="shared" si="47"/>
        <v>717.1999999999998</v>
      </c>
      <c r="V337" s="152"/>
      <c r="W337" s="152">
        <f t="shared" si="55"/>
        <v>717.1999999999998</v>
      </c>
      <c r="X337" s="152"/>
      <c r="Y337" s="152"/>
    </row>
    <row r="338" spans="2:25" ht="25.5">
      <c r="B338" s="221" t="s">
        <v>272</v>
      </c>
      <c r="C338" s="222" t="s">
        <v>451</v>
      </c>
      <c r="D338" s="223"/>
      <c r="E338" s="224"/>
      <c r="F338" s="183">
        <f t="shared" si="52"/>
        <v>2933</v>
      </c>
      <c r="G338" s="183"/>
      <c r="H338" s="152">
        <f>H339</f>
        <v>2933</v>
      </c>
      <c r="I338" s="152"/>
      <c r="J338" s="152"/>
      <c r="K338" s="152">
        <f t="shared" si="53"/>
        <v>2215.8</v>
      </c>
      <c r="L338" s="152"/>
      <c r="M338" s="152">
        <f>M339</f>
        <v>2215.8</v>
      </c>
      <c r="N338" s="152"/>
      <c r="O338" s="152"/>
      <c r="P338" s="152">
        <f t="shared" si="46"/>
        <v>75.5472212751449</v>
      </c>
      <c r="Q338" s="152"/>
      <c r="R338" s="152">
        <f t="shared" si="54"/>
        <v>75.5472212751449</v>
      </c>
      <c r="S338" s="152"/>
      <c r="T338" s="152"/>
      <c r="U338" s="152">
        <f t="shared" si="47"/>
        <v>717.1999999999998</v>
      </c>
      <c r="V338" s="152"/>
      <c r="W338" s="152">
        <f t="shared" si="55"/>
        <v>717.1999999999998</v>
      </c>
      <c r="X338" s="152"/>
      <c r="Y338" s="152"/>
    </row>
    <row r="339" spans="2:25" ht="12.75">
      <c r="B339" s="181" t="s">
        <v>432</v>
      </c>
      <c r="C339" s="222" t="s">
        <v>451</v>
      </c>
      <c r="D339" s="223" t="s">
        <v>433</v>
      </c>
      <c r="E339" s="224"/>
      <c r="F339" s="183">
        <f t="shared" si="52"/>
        <v>2933</v>
      </c>
      <c r="G339" s="183"/>
      <c r="H339" s="152">
        <f>H340</f>
        <v>2933</v>
      </c>
      <c r="I339" s="152"/>
      <c r="J339" s="152"/>
      <c r="K339" s="152">
        <f t="shared" si="53"/>
        <v>2215.8</v>
      </c>
      <c r="L339" s="152"/>
      <c r="M339" s="152">
        <f>M340</f>
        <v>2215.8</v>
      </c>
      <c r="N339" s="152"/>
      <c r="O339" s="152"/>
      <c r="P339" s="152">
        <f t="shared" si="46"/>
        <v>75.5472212751449</v>
      </c>
      <c r="Q339" s="152"/>
      <c r="R339" s="152">
        <f t="shared" si="54"/>
        <v>75.5472212751449</v>
      </c>
      <c r="S339" s="152"/>
      <c r="T339" s="152"/>
      <c r="U339" s="152">
        <f t="shared" si="47"/>
        <v>717.1999999999998</v>
      </c>
      <c r="V339" s="152"/>
      <c r="W339" s="152">
        <f t="shared" si="55"/>
        <v>717.1999999999998</v>
      </c>
      <c r="X339" s="152"/>
      <c r="Y339" s="152"/>
    </row>
    <row r="340" spans="2:25" ht="12.75">
      <c r="B340" s="221" t="s">
        <v>91</v>
      </c>
      <c r="C340" s="222" t="s">
        <v>451</v>
      </c>
      <c r="D340" s="222" t="s">
        <v>433</v>
      </c>
      <c r="E340" s="222" t="s">
        <v>90</v>
      </c>
      <c r="F340" s="183">
        <f t="shared" si="52"/>
        <v>2933</v>
      </c>
      <c r="G340" s="225"/>
      <c r="H340" s="226">
        <v>2933</v>
      </c>
      <c r="I340" s="152"/>
      <c r="J340" s="152"/>
      <c r="K340" s="152">
        <f t="shared" si="53"/>
        <v>2215.8</v>
      </c>
      <c r="L340" s="226"/>
      <c r="M340" s="226">
        <v>2215.8</v>
      </c>
      <c r="N340" s="152"/>
      <c r="O340" s="152"/>
      <c r="P340" s="152">
        <f t="shared" si="46"/>
        <v>75.5472212751449</v>
      </c>
      <c r="Q340" s="152"/>
      <c r="R340" s="152">
        <f t="shared" si="54"/>
        <v>75.5472212751449</v>
      </c>
      <c r="S340" s="152"/>
      <c r="T340" s="152"/>
      <c r="U340" s="152">
        <f t="shared" si="47"/>
        <v>717.1999999999998</v>
      </c>
      <c r="V340" s="152"/>
      <c r="W340" s="152">
        <f t="shared" si="55"/>
        <v>717.1999999999998</v>
      </c>
      <c r="X340" s="152"/>
      <c r="Y340" s="152"/>
    </row>
    <row r="341" spans="8:25" ht="12.75">
      <c r="H341" s="228"/>
      <c r="I341" s="228"/>
      <c r="J341" s="228"/>
      <c r="K341" s="229"/>
      <c r="L341" s="228"/>
      <c r="M341" s="228"/>
      <c r="N341" s="228"/>
      <c r="O341" s="228"/>
      <c r="P341" s="228"/>
      <c r="Q341" s="228"/>
      <c r="R341" s="228"/>
      <c r="S341" s="228"/>
      <c r="T341" s="228"/>
      <c r="U341" s="228"/>
      <c r="V341" s="228"/>
      <c r="W341" s="228"/>
      <c r="X341" s="228"/>
      <c r="Y341" s="228"/>
    </row>
    <row r="342" spans="8:25" ht="12.75">
      <c r="H342" s="228"/>
      <c r="I342" s="228"/>
      <c r="J342" s="228"/>
      <c r="K342" s="229"/>
      <c r="L342" s="228"/>
      <c r="M342" s="228"/>
      <c r="N342" s="228"/>
      <c r="O342" s="228"/>
      <c r="P342" s="228"/>
      <c r="Q342" s="228"/>
      <c r="R342" s="228"/>
      <c r="S342" s="228"/>
      <c r="T342" s="228"/>
      <c r="U342" s="228"/>
      <c r="V342" s="228"/>
      <c r="W342" s="228"/>
      <c r="X342" s="228"/>
      <c r="Y342" s="228"/>
    </row>
    <row r="343" spans="8:25" ht="12.75">
      <c r="H343" s="228"/>
      <c r="I343" s="228"/>
      <c r="J343" s="228"/>
      <c r="K343" s="228"/>
      <c r="L343" s="228"/>
      <c r="M343" s="228"/>
      <c r="N343" s="228"/>
      <c r="O343" s="228"/>
      <c r="P343" s="228"/>
      <c r="Q343" s="228"/>
      <c r="R343" s="228"/>
      <c r="S343" s="228"/>
      <c r="T343" s="228"/>
      <c r="U343" s="228"/>
      <c r="V343" s="228"/>
      <c r="W343" s="228"/>
      <c r="X343" s="228"/>
      <c r="Y343" s="228"/>
    </row>
    <row r="344" spans="8:25" ht="12.75">
      <c r="H344" s="228"/>
      <c r="I344" s="228"/>
      <c r="J344" s="228"/>
      <c r="K344" s="228"/>
      <c r="L344" s="228"/>
      <c r="M344" s="228"/>
      <c r="N344" s="228"/>
      <c r="O344" s="228"/>
      <c r="P344" s="228"/>
      <c r="Q344" s="228"/>
      <c r="R344" s="228"/>
      <c r="S344" s="228"/>
      <c r="T344" s="228"/>
      <c r="U344" s="228"/>
      <c r="V344" s="228"/>
      <c r="W344" s="228"/>
      <c r="X344" s="228"/>
      <c r="Y344" s="228"/>
    </row>
    <row r="345" spans="8:25" ht="12.75">
      <c r="H345" s="228"/>
      <c r="I345" s="228"/>
      <c r="J345" s="228"/>
      <c r="K345" s="228"/>
      <c r="L345" s="228"/>
      <c r="M345" s="228"/>
      <c r="N345" s="228"/>
      <c r="O345" s="228"/>
      <c r="P345" s="228"/>
      <c r="Q345" s="228"/>
      <c r="R345" s="228"/>
      <c r="S345" s="228"/>
      <c r="T345" s="228"/>
      <c r="U345" s="228"/>
      <c r="V345" s="228"/>
      <c r="W345" s="228"/>
      <c r="X345" s="228"/>
      <c r="Y345" s="228"/>
    </row>
    <row r="346" spans="8:25" ht="12.75">
      <c r="H346" s="228"/>
      <c r="I346" s="228"/>
      <c r="J346" s="228"/>
      <c r="K346" s="228"/>
      <c r="L346" s="228"/>
      <c r="M346" s="228"/>
      <c r="N346" s="228"/>
      <c r="O346" s="228"/>
      <c r="P346" s="228"/>
      <c r="Q346" s="228"/>
      <c r="R346" s="228"/>
      <c r="S346" s="228"/>
      <c r="T346" s="228"/>
      <c r="U346" s="228"/>
      <c r="V346" s="228"/>
      <c r="W346" s="228"/>
      <c r="X346" s="228"/>
      <c r="Y346" s="228"/>
    </row>
    <row r="347" spans="8:25" ht="12.75">
      <c r="H347" s="228"/>
      <c r="I347" s="228"/>
      <c r="J347" s="228"/>
      <c r="K347" s="228"/>
      <c r="L347" s="228"/>
      <c r="M347" s="228"/>
      <c r="N347" s="228"/>
      <c r="O347" s="228"/>
      <c r="P347" s="228"/>
      <c r="Q347" s="228"/>
      <c r="R347" s="228"/>
      <c r="S347" s="228"/>
      <c r="T347" s="228"/>
      <c r="U347" s="228"/>
      <c r="V347" s="228"/>
      <c r="W347" s="228"/>
      <c r="X347" s="228"/>
      <c r="Y347" s="228"/>
    </row>
    <row r="348" spans="8:25" ht="12.75">
      <c r="H348" s="228"/>
      <c r="I348" s="228"/>
      <c r="J348" s="228"/>
      <c r="K348" s="228"/>
      <c r="L348" s="228"/>
      <c r="M348" s="228"/>
      <c r="N348" s="228"/>
      <c r="O348" s="228"/>
      <c r="P348" s="228"/>
      <c r="Q348" s="228"/>
      <c r="R348" s="228"/>
      <c r="S348" s="228"/>
      <c r="T348" s="228"/>
      <c r="U348" s="228"/>
      <c r="V348" s="228"/>
      <c r="W348" s="228"/>
      <c r="X348" s="228"/>
      <c r="Y348" s="228"/>
    </row>
    <row r="349" spans="8:25" ht="12.75">
      <c r="H349" s="228"/>
      <c r="I349" s="228"/>
      <c r="J349" s="228"/>
      <c r="K349" s="228"/>
      <c r="L349" s="228"/>
      <c r="M349" s="228"/>
      <c r="N349" s="228"/>
      <c r="O349" s="228"/>
      <c r="P349" s="228"/>
      <c r="Q349" s="228"/>
      <c r="R349" s="228"/>
      <c r="S349" s="228"/>
      <c r="T349" s="228"/>
      <c r="U349" s="228"/>
      <c r="V349" s="228"/>
      <c r="W349" s="228"/>
      <c r="X349" s="228"/>
      <c r="Y349" s="228"/>
    </row>
    <row r="350" spans="8:25" ht="12.75">
      <c r="H350" s="228"/>
      <c r="I350" s="228"/>
      <c r="J350" s="228"/>
      <c r="K350" s="228"/>
      <c r="L350" s="228"/>
      <c r="M350" s="228"/>
      <c r="N350" s="228"/>
      <c r="O350" s="228"/>
      <c r="P350" s="228"/>
      <c r="Q350" s="228"/>
      <c r="R350" s="228"/>
      <c r="S350" s="228"/>
      <c r="T350" s="228"/>
      <c r="U350" s="228"/>
      <c r="V350" s="228"/>
      <c r="W350" s="228"/>
      <c r="X350" s="228"/>
      <c r="Y350" s="228"/>
    </row>
    <row r="351" spans="8:25" ht="12.75">
      <c r="H351" s="228"/>
      <c r="I351" s="228"/>
      <c r="J351" s="228"/>
      <c r="K351" s="228"/>
      <c r="L351" s="228"/>
      <c r="M351" s="228"/>
      <c r="N351" s="228"/>
      <c r="O351" s="228"/>
      <c r="P351" s="228"/>
      <c r="Q351" s="228"/>
      <c r="R351" s="228"/>
      <c r="S351" s="228"/>
      <c r="T351" s="228"/>
      <c r="U351" s="228"/>
      <c r="V351" s="228"/>
      <c r="W351" s="228"/>
      <c r="X351" s="228"/>
      <c r="Y351" s="228"/>
    </row>
    <row r="352" spans="8:25" ht="12.75">
      <c r="H352" s="228"/>
      <c r="I352" s="228"/>
      <c r="J352" s="228"/>
      <c r="K352" s="228"/>
      <c r="L352" s="228"/>
      <c r="M352" s="228"/>
      <c r="N352" s="228"/>
      <c r="O352" s="228"/>
      <c r="P352" s="228"/>
      <c r="Q352" s="228"/>
      <c r="R352" s="228"/>
      <c r="S352" s="228"/>
      <c r="T352" s="228"/>
      <c r="U352" s="228"/>
      <c r="V352" s="228"/>
      <c r="W352" s="228"/>
      <c r="X352" s="228"/>
      <c r="Y352" s="228"/>
    </row>
    <row r="353" spans="8:25" ht="12.75">
      <c r="H353" s="228"/>
      <c r="I353" s="228"/>
      <c r="J353" s="228"/>
      <c r="K353" s="228"/>
      <c r="L353" s="228"/>
      <c r="M353" s="228"/>
      <c r="N353" s="228"/>
      <c r="O353" s="228"/>
      <c r="P353" s="228"/>
      <c r="Q353" s="228"/>
      <c r="R353" s="228"/>
      <c r="S353" s="228"/>
      <c r="T353" s="228"/>
      <c r="U353" s="228"/>
      <c r="V353" s="228"/>
      <c r="W353" s="228"/>
      <c r="X353" s="228"/>
      <c r="Y353" s="228"/>
    </row>
    <row r="354" spans="8:25" ht="12.75">
      <c r="H354" s="228"/>
      <c r="I354" s="228"/>
      <c r="J354" s="228"/>
      <c r="K354" s="228"/>
      <c r="L354" s="228"/>
      <c r="M354" s="228"/>
      <c r="N354" s="228"/>
      <c r="O354" s="228"/>
      <c r="P354" s="228"/>
      <c r="Q354" s="228"/>
      <c r="R354" s="228"/>
      <c r="S354" s="228"/>
      <c r="T354" s="228"/>
      <c r="U354" s="228"/>
      <c r="V354" s="228"/>
      <c r="W354" s="228"/>
      <c r="X354" s="228"/>
      <c r="Y354" s="228"/>
    </row>
    <row r="355" spans="8:25" ht="12.75">
      <c r="H355" s="228"/>
      <c r="I355" s="228"/>
      <c r="J355" s="228"/>
      <c r="K355" s="228"/>
      <c r="L355" s="228"/>
      <c r="M355" s="228"/>
      <c r="N355" s="228"/>
      <c r="O355" s="228"/>
      <c r="P355" s="228"/>
      <c r="Q355" s="228"/>
      <c r="R355" s="228"/>
      <c r="S355" s="228"/>
      <c r="T355" s="228"/>
      <c r="U355" s="228"/>
      <c r="V355" s="228"/>
      <c r="W355" s="228"/>
      <c r="X355" s="228"/>
      <c r="Y355" s="228"/>
    </row>
    <row r="356" spans="8:25" ht="12.75">
      <c r="H356" s="228"/>
      <c r="I356" s="228"/>
      <c r="J356" s="228"/>
      <c r="K356" s="228"/>
      <c r="L356" s="228"/>
      <c r="M356" s="228"/>
      <c r="N356" s="228"/>
      <c r="O356" s="228"/>
      <c r="P356" s="228"/>
      <c r="Q356" s="228"/>
      <c r="R356" s="228"/>
      <c r="S356" s="228"/>
      <c r="T356" s="228"/>
      <c r="U356" s="228"/>
      <c r="V356" s="228"/>
      <c r="W356" s="228"/>
      <c r="X356" s="228"/>
      <c r="Y356" s="228"/>
    </row>
    <row r="357" spans="8:25" ht="12.75">
      <c r="H357" s="228"/>
      <c r="I357" s="228"/>
      <c r="J357" s="228"/>
      <c r="K357" s="228"/>
      <c r="L357" s="228"/>
      <c r="M357" s="228"/>
      <c r="N357" s="228"/>
      <c r="O357" s="228"/>
      <c r="P357" s="228"/>
      <c r="Q357" s="228"/>
      <c r="R357" s="228"/>
      <c r="S357" s="228"/>
      <c r="T357" s="228"/>
      <c r="U357" s="228"/>
      <c r="V357" s="228"/>
      <c r="W357" s="228"/>
      <c r="X357" s="228"/>
      <c r="Y357" s="228"/>
    </row>
    <row r="358" spans="8:25" ht="12.75">
      <c r="H358" s="228"/>
      <c r="I358" s="228"/>
      <c r="J358" s="228"/>
      <c r="K358" s="228"/>
      <c r="L358" s="228"/>
      <c r="M358" s="228"/>
      <c r="N358" s="228"/>
      <c r="O358" s="228"/>
      <c r="P358" s="228"/>
      <c r="Q358" s="228"/>
      <c r="R358" s="228"/>
      <c r="S358" s="228"/>
      <c r="T358" s="228"/>
      <c r="U358" s="228"/>
      <c r="V358" s="228"/>
      <c r="W358" s="228"/>
      <c r="X358" s="228"/>
      <c r="Y358" s="228"/>
    </row>
    <row r="359" spans="8:25" ht="12.75">
      <c r="H359" s="228"/>
      <c r="I359" s="228"/>
      <c r="J359" s="228"/>
      <c r="K359" s="228"/>
      <c r="L359" s="228"/>
      <c r="M359" s="228"/>
      <c r="N359" s="228"/>
      <c r="O359" s="228"/>
      <c r="P359" s="228"/>
      <c r="Q359" s="228"/>
      <c r="R359" s="228"/>
      <c r="S359" s="228"/>
      <c r="T359" s="228"/>
      <c r="U359" s="228"/>
      <c r="V359" s="228"/>
      <c r="W359" s="228"/>
      <c r="X359" s="228"/>
      <c r="Y359" s="228"/>
    </row>
    <row r="360" spans="8:25" ht="12.75">
      <c r="H360" s="228"/>
      <c r="I360" s="228"/>
      <c r="J360" s="228"/>
      <c r="K360" s="228"/>
      <c r="L360" s="228"/>
      <c r="M360" s="228"/>
      <c r="N360" s="228"/>
      <c r="O360" s="228"/>
      <c r="P360" s="228"/>
      <c r="Q360" s="228"/>
      <c r="R360" s="228"/>
      <c r="S360" s="228"/>
      <c r="T360" s="228"/>
      <c r="U360" s="228"/>
      <c r="V360" s="228"/>
      <c r="W360" s="228"/>
      <c r="X360" s="228"/>
      <c r="Y360" s="228"/>
    </row>
    <row r="361" spans="8:25" ht="12.75">
      <c r="H361" s="228"/>
      <c r="I361" s="228"/>
      <c r="J361" s="228"/>
      <c r="K361" s="228"/>
      <c r="L361" s="228"/>
      <c r="M361" s="228"/>
      <c r="N361" s="228"/>
      <c r="O361" s="228"/>
      <c r="P361" s="228"/>
      <c r="Q361" s="228"/>
      <c r="R361" s="228"/>
      <c r="S361" s="228"/>
      <c r="T361" s="228"/>
      <c r="U361" s="228"/>
      <c r="V361" s="228"/>
      <c r="W361" s="228"/>
      <c r="X361" s="228"/>
      <c r="Y361" s="228"/>
    </row>
    <row r="362" spans="8:25" ht="12.75">
      <c r="H362" s="228"/>
      <c r="I362" s="228"/>
      <c r="J362" s="228"/>
      <c r="K362" s="228"/>
      <c r="L362" s="228"/>
      <c r="M362" s="228"/>
      <c r="N362" s="228"/>
      <c r="O362" s="228"/>
      <c r="P362" s="228"/>
      <c r="Q362" s="228"/>
      <c r="R362" s="228"/>
      <c r="S362" s="228"/>
      <c r="T362" s="228"/>
      <c r="U362" s="228"/>
      <c r="V362" s="228"/>
      <c r="W362" s="228"/>
      <c r="X362" s="228"/>
      <c r="Y362" s="228"/>
    </row>
    <row r="363" spans="8:25" ht="12.75">
      <c r="H363" s="228"/>
      <c r="I363" s="228"/>
      <c r="J363" s="228"/>
      <c r="K363" s="228"/>
      <c r="L363" s="228"/>
      <c r="M363" s="228"/>
      <c r="N363" s="228"/>
      <c r="O363" s="228"/>
      <c r="P363" s="228"/>
      <c r="Q363" s="228"/>
      <c r="R363" s="228"/>
      <c r="S363" s="228"/>
      <c r="T363" s="228"/>
      <c r="U363" s="228"/>
      <c r="V363" s="228"/>
      <c r="W363" s="228"/>
      <c r="X363" s="228"/>
      <c r="Y363" s="228"/>
    </row>
    <row r="364" spans="8:25" ht="12.75">
      <c r="H364" s="228"/>
      <c r="I364" s="228"/>
      <c r="J364" s="228"/>
      <c r="K364" s="228"/>
      <c r="L364" s="228"/>
      <c r="M364" s="228"/>
      <c r="N364" s="228"/>
      <c r="O364" s="228"/>
      <c r="P364" s="228"/>
      <c r="Q364" s="228"/>
      <c r="R364" s="228"/>
      <c r="S364" s="228"/>
      <c r="T364" s="228"/>
      <c r="U364" s="228"/>
      <c r="V364" s="228"/>
      <c r="W364" s="228"/>
      <c r="X364" s="228"/>
      <c r="Y364" s="228"/>
    </row>
    <row r="365" spans="8:25" ht="12.75">
      <c r="H365" s="228"/>
      <c r="I365" s="228"/>
      <c r="J365" s="228"/>
      <c r="K365" s="228"/>
      <c r="L365" s="228"/>
      <c r="M365" s="228"/>
      <c r="N365" s="228"/>
      <c r="O365" s="228"/>
      <c r="P365" s="228"/>
      <c r="Q365" s="228"/>
      <c r="R365" s="228"/>
      <c r="S365" s="228"/>
      <c r="T365" s="228"/>
      <c r="U365" s="228"/>
      <c r="V365" s="228"/>
      <c r="W365" s="228"/>
      <c r="X365" s="228"/>
      <c r="Y365" s="228"/>
    </row>
    <row r="366" spans="8:25" ht="12.75">
      <c r="H366" s="228"/>
      <c r="I366" s="228"/>
      <c r="J366" s="228"/>
      <c r="K366" s="228"/>
      <c r="L366" s="228"/>
      <c r="M366" s="228"/>
      <c r="N366" s="228"/>
      <c r="O366" s="228"/>
      <c r="P366" s="228"/>
      <c r="Q366" s="228"/>
      <c r="R366" s="228"/>
      <c r="S366" s="228"/>
      <c r="T366" s="228"/>
      <c r="U366" s="228"/>
      <c r="V366" s="228"/>
      <c r="W366" s="228"/>
      <c r="X366" s="228"/>
      <c r="Y366" s="228"/>
    </row>
    <row r="367" spans="8:25" ht="12.75">
      <c r="H367" s="228"/>
      <c r="I367" s="228"/>
      <c r="J367" s="228"/>
      <c r="K367" s="228"/>
      <c r="L367" s="228"/>
      <c r="M367" s="228"/>
      <c r="N367" s="228"/>
      <c r="O367" s="228"/>
      <c r="P367" s="228"/>
      <c r="Q367" s="228"/>
      <c r="R367" s="228"/>
      <c r="S367" s="228"/>
      <c r="T367" s="228"/>
      <c r="U367" s="228"/>
      <c r="V367" s="228"/>
      <c r="W367" s="228"/>
      <c r="X367" s="228"/>
      <c r="Y367" s="228"/>
    </row>
    <row r="368" spans="8:25" ht="12.75">
      <c r="H368" s="228"/>
      <c r="I368" s="228"/>
      <c r="J368" s="228"/>
      <c r="K368" s="228"/>
      <c r="L368" s="228"/>
      <c r="M368" s="228"/>
      <c r="N368" s="228"/>
      <c r="O368" s="228"/>
      <c r="P368" s="228"/>
      <c r="Q368" s="228"/>
      <c r="R368" s="228"/>
      <c r="S368" s="228"/>
      <c r="T368" s="228"/>
      <c r="U368" s="228"/>
      <c r="V368" s="228"/>
      <c r="W368" s="228"/>
      <c r="X368" s="228"/>
      <c r="Y368" s="228"/>
    </row>
    <row r="369" spans="8:25" ht="12.75">
      <c r="H369" s="228"/>
      <c r="I369" s="228"/>
      <c r="J369" s="228"/>
      <c r="K369" s="228"/>
      <c r="L369" s="228"/>
      <c r="M369" s="228"/>
      <c r="N369" s="228"/>
      <c r="O369" s="228"/>
      <c r="P369" s="228"/>
      <c r="Q369" s="228"/>
      <c r="R369" s="228"/>
      <c r="S369" s="228"/>
      <c r="T369" s="228"/>
      <c r="U369" s="228"/>
      <c r="V369" s="228"/>
      <c r="W369" s="228"/>
      <c r="X369" s="228"/>
      <c r="Y369" s="228"/>
    </row>
    <row r="370" spans="8:25" ht="12.75">
      <c r="H370" s="228"/>
      <c r="I370" s="228"/>
      <c r="J370" s="228"/>
      <c r="K370" s="228"/>
      <c r="L370" s="228"/>
      <c r="M370" s="228"/>
      <c r="N370" s="228"/>
      <c r="O370" s="228"/>
      <c r="P370" s="228"/>
      <c r="Q370" s="228"/>
      <c r="R370" s="228"/>
      <c r="S370" s="228"/>
      <c r="T370" s="228"/>
      <c r="U370" s="228"/>
      <c r="V370" s="228"/>
      <c r="W370" s="228"/>
      <c r="X370" s="228"/>
      <c r="Y370" s="228"/>
    </row>
    <row r="371" spans="8:25" ht="12.75">
      <c r="H371" s="228"/>
      <c r="I371" s="228"/>
      <c r="J371" s="228"/>
      <c r="K371" s="228"/>
      <c r="L371" s="228"/>
      <c r="M371" s="228"/>
      <c r="N371" s="228"/>
      <c r="O371" s="228"/>
      <c r="P371" s="228"/>
      <c r="Q371" s="228"/>
      <c r="R371" s="228"/>
      <c r="S371" s="228"/>
      <c r="T371" s="228"/>
      <c r="U371" s="228"/>
      <c r="V371" s="228"/>
      <c r="W371" s="228"/>
      <c r="X371" s="228"/>
      <c r="Y371" s="228"/>
    </row>
    <row r="372" spans="8:25" ht="12.75">
      <c r="H372" s="228"/>
      <c r="I372" s="228"/>
      <c r="J372" s="228"/>
      <c r="K372" s="228"/>
      <c r="L372" s="228"/>
      <c r="M372" s="228"/>
      <c r="N372" s="228"/>
      <c r="O372" s="228"/>
      <c r="P372" s="228"/>
      <c r="Q372" s="228"/>
      <c r="R372" s="228"/>
      <c r="S372" s="228"/>
      <c r="T372" s="228"/>
      <c r="U372" s="228"/>
      <c r="V372" s="228"/>
      <c r="W372" s="228"/>
      <c r="X372" s="228"/>
      <c r="Y372" s="228"/>
    </row>
    <row r="373" spans="8:25" ht="12.75">
      <c r="H373" s="228"/>
      <c r="I373" s="228"/>
      <c r="J373" s="228"/>
      <c r="K373" s="228"/>
      <c r="L373" s="228"/>
      <c r="M373" s="228"/>
      <c r="N373" s="228"/>
      <c r="O373" s="228"/>
      <c r="P373" s="228"/>
      <c r="Q373" s="228"/>
      <c r="R373" s="228"/>
      <c r="S373" s="228"/>
      <c r="T373" s="228"/>
      <c r="U373" s="228"/>
      <c r="V373" s="228"/>
      <c r="W373" s="228"/>
      <c r="X373" s="228"/>
      <c r="Y373" s="228"/>
    </row>
    <row r="374" spans="8:25" ht="12.75">
      <c r="H374" s="228"/>
      <c r="I374" s="228"/>
      <c r="J374" s="228"/>
      <c r="K374" s="228"/>
      <c r="L374" s="228"/>
      <c r="M374" s="228"/>
      <c r="N374" s="228"/>
      <c r="O374" s="228"/>
      <c r="P374" s="228"/>
      <c r="Q374" s="228"/>
      <c r="R374" s="228"/>
      <c r="S374" s="228"/>
      <c r="T374" s="228"/>
      <c r="U374" s="228"/>
      <c r="V374" s="228"/>
      <c r="W374" s="228"/>
      <c r="X374" s="228"/>
      <c r="Y374" s="228"/>
    </row>
    <row r="375" spans="8:25" ht="12.75">
      <c r="H375" s="228"/>
      <c r="I375" s="228"/>
      <c r="J375" s="228"/>
      <c r="K375" s="228"/>
      <c r="L375" s="228"/>
      <c r="M375" s="228"/>
      <c r="N375" s="228"/>
      <c r="O375" s="228"/>
      <c r="P375" s="228"/>
      <c r="Q375" s="228"/>
      <c r="R375" s="228"/>
      <c r="S375" s="228"/>
      <c r="T375" s="228"/>
      <c r="U375" s="228"/>
      <c r="V375" s="228"/>
      <c r="W375" s="228"/>
      <c r="X375" s="228"/>
      <c r="Y375" s="228"/>
    </row>
    <row r="376" spans="8:25" ht="12.75">
      <c r="H376" s="228"/>
      <c r="I376" s="228"/>
      <c r="J376" s="228"/>
      <c r="K376" s="228"/>
      <c r="L376" s="228"/>
      <c r="M376" s="228"/>
      <c r="N376" s="228"/>
      <c r="O376" s="228"/>
      <c r="P376" s="228"/>
      <c r="Q376" s="228"/>
      <c r="R376" s="228"/>
      <c r="S376" s="228"/>
      <c r="T376" s="228"/>
      <c r="U376" s="228"/>
      <c r="V376" s="228"/>
      <c r="W376" s="228"/>
      <c r="X376" s="228"/>
      <c r="Y376" s="228"/>
    </row>
    <row r="377" spans="8:25" ht="12.75">
      <c r="H377" s="228"/>
      <c r="I377" s="228"/>
      <c r="J377" s="228"/>
      <c r="K377" s="228"/>
      <c r="L377" s="228"/>
      <c r="M377" s="228"/>
      <c r="N377" s="228"/>
      <c r="O377" s="228"/>
      <c r="P377" s="228"/>
      <c r="Q377" s="228"/>
      <c r="R377" s="228"/>
      <c r="S377" s="228"/>
      <c r="T377" s="228"/>
      <c r="U377" s="228"/>
      <c r="V377" s="228"/>
      <c r="W377" s="228"/>
      <c r="X377" s="228"/>
      <c r="Y377" s="228"/>
    </row>
    <row r="378" spans="6:25" ht="12.75">
      <c r="F378" s="230"/>
      <c r="H378" s="228"/>
      <c r="I378" s="228"/>
      <c r="J378" s="228"/>
      <c r="K378" s="228"/>
      <c r="L378" s="228"/>
      <c r="M378" s="228"/>
      <c r="N378" s="228"/>
      <c r="O378" s="228"/>
      <c r="P378" s="228"/>
      <c r="Q378" s="228"/>
      <c r="R378" s="228"/>
      <c r="S378" s="228"/>
      <c r="T378" s="228"/>
      <c r="U378" s="228"/>
      <c r="V378" s="228"/>
      <c r="W378" s="228"/>
      <c r="X378" s="228"/>
      <c r="Y378" s="228"/>
    </row>
    <row r="379" spans="6:25" ht="12.75">
      <c r="F379" s="230"/>
      <c r="H379" s="228"/>
      <c r="I379" s="228"/>
      <c r="J379" s="228"/>
      <c r="K379" s="228"/>
      <c r="L379" s="228"/>
      <c r="M379" s="228"/>
      <c r="N379" s="228"/>
      <c r="O379" s="228"/>
      <c r="P379" s="228"/>
      <c r="Q379" s="228"/>
      <c r="R379" s="228"/>
      <c r="S379" s="228"/>
      <c r="T379" s="228"/>
      <c r="U379" s="228"/>
      <c r="V379" s="228"/>
      <c r="W379" s="228"/>
      <c r="X379" s="228"/>
      <c r="Y379" s="228"/>
    </row>
    <row r="380" spans="8:25" ht="12.75">
      <c r="H380" s="228"/>
      <c r="I380" s="228"/>
      <c r="J380" s="228"/>
      <c r="K380" s="228"/>
      <c r="L380" s="228"/>
      <c r="M380" s="228"/>
      <c r="N380" s="228"/>
      <c r="O380" s="228"/>
      <c r="P380" s="228"/>
      <c r="Q380" s="228"/>
      <c r="R380" s="228"/>
      <c r="S380" s="228"/>
      <c r="T380" s="228"/>
      <c r="U380" s="228"/>
      <c r="V380" s="228"/>
      <c r="W380" s="228"/>
      <c r="X380" s="228"/>
      <c r="Y380" s="228"/>
    </row>
    <row r="381" spans="8:25" ht="12.75">
      <c r="H381" s="228"/>
      <c r="I381" s="228"/>
      <c r="J381" s="228"/>
      <c r="K381" s="228"/>
      <c r="L381" s="228"/>
      <c r="M381" s="228"/>
      <c r="N381" s="228"/>
      <c r="O381" s="228"/>
      <c r="P381" s="228"/>
      <c r="Q381" s="228"/>
      <c r="R381" s="228"/>
      <c r="S381" s="228"/>
      <c r="T381" s="228"/>
      <c r="U381" s="228"/>
      <c r="V381" s="228"/>
      <c r="W381" s="228"/>
      <c r="X381" s="228"/>
      <c r="Y381" s="228"/>
    </row>
    <row r="382" spans="8:25" ht="12.75">
      <c r="H382" s="228"/>
      <c r="I382" s="228"/>
      <c r="J382" s="228"/>
      <c r="K382" s="228"/>
      <c r="L382" s="228"/>
      <c r="M382" s="228"/>
      <c r="N382" s="228"/>
      <c r="O382" s="228"/>
      <c r="P382" s="228"/>
      <c r="Q382" s="228"/>
      <c r="R382" s="228"/>
      <c r="S382" s="228"/>
      <c r="T382" s="228"/>
      <c r="U382" s="228"/>
      <c r="V382" s="228"/>
      <c r="W382" s="228"/>
      <c r="X382" s="228"/>
      <c r="Y382" s="228"/>
    </row>
    <row r="383" spans="8:25" ht="12.75">
      <c r="H383" s="228"/>
      <c r="I383" s="228"/>
      <c r="J383" s="228"/>
      <c r="K383" s="228"/>
      <c r="L383" s="228"/>
      <c r="M383" s="228"/>
      <c r="N383" s="228"/>
      <c r="O383" s="228"/>
      <c r="P383" s="228"/>
      <c r="Q383" s="228"/>
      <c r="R383" s="228"/>
      <c r="S383" s="228"/>
      <c r="T383" s="228"/>
      <c r="U383" s="228"/>
      <c r="V383" s="228"/>
      <c r="W383" s="228"/>
      <c r="X383" s="228"/>
      <c r="Y383" s="228"/>
    </row>
    <row r="384" spans="8:25" ht="12.75">
      <c r="H384" s="228"/>
      <c r="I384" s="228"/>
      <c r="J384" s="228"/>
      <c r="K384" s="228"/>
      <c r="L384" s="228"/>
      <c r="M384" s="228"/>
      <c r="N384" s="228"/>
      <c r="O384" s="228"/>
      <c r="P384" s="228"/>
      <c r="Q384" s="228"/>
      <c r="R384" s="228"/>
      <c r="S384" s="228"/>
      <c r="T384" s="228"/>
      <c r="U384" s="228"/>
      <c r="V384" s="228"/>
      <c r="W384" s="228"/>
      <c r="X384" s="228"/>
      <c r="Y384" s="228"/>
    </row>
    <row r="385" spans="8:25" ht="12.75">
      <c r="H385" s="228"/>
      <c r="I385" s="228"/>
      <c r="J385" s="228"/>
      <c r="K385" s="228"/>
      <c r="L385" s="228"/>
      <c r="M385" s="228"/>
      <c r="N385" s="228"/>
      <c r="O385" s="228"/>
      <c r="P385" s="228"/>
      <c r="Q385" s="228"/>
      <c r="R385" s="228"/>
      <c r="S385" s="228"/>
      <c r="T385" s="228"/>
      <c r="U385" s="228"/>
      <c r="V385" s="228"/>
      <c r="W385" s="228"/>
      <c r="X385" s="228"/>
      <c r="Y385" s="228"/>
    </row>
    <row r="386" spans="8:25" ht="12.75">
      <c r="H386" s="228"/>
      <c r="I386" s="228"/>
      <c r="J386" s="228"/>
      <c r="K386" s="228"/>
      <c r="L386" s="228"/>
      <c r="M386" s="228"/>
      <c r="N386" s="228"/>
      <c r="O386" s="228"/>
      <c r="P386" s="228"/>
      <c r="Q386" s="228"/>
      <c r="R386" s="228"/>
      <c r="S386" s="228"/>
      <c r="T386" s="228"/>
      <c r="U386" s="228"/>
      <c r="V386" s="228"/>
      <c r="W386" s="228"/>
      <c r="X386" s="228"/>
      <c r="Y386" s="228"/>
    </row>
    <row r="387" spans="8:25" ht="12.75">
      <c r="H387" s="228"/>
      <c r="I387" s="228"/>
      <c r="J387" s="228"/>
      <c r="K387" s="228"/>
      <c r="L387" s="228"/>
      <c r="M387" s="228"/>
      <c r="N387" s="228"/>
      <c r="O387" s="228"/>
      <c r="P387" s="228"/>
      <c r="Q387" s="228"/>
      <c r="R387" s="228"/>
      <c r="S387" s="228"/>
      <c r="T387" s="228"/>
      <c r="U387" s="228"/>
      <c r="V387" s="228"/>
      <c r="W387" s="228"/>
      <c r="X387" s="228"/>
      <c r="Y387" s="228"/>
    </row>
    <row r="388" spans="8:25" ht="12.75">
      <c r="H388" s="228"/>
      <c r="I388" s="228"/>
      <c r="J388" s="228"/>
      <c r="K388" s="228"/>
      <c r="L388" s="228"/>
      <c r="M388" s="228"/>
      <c r="N388" s="228"/>
      <c r="O388" s="228"/>
      <c r="P388" s="228"/>
      <c r="Q388" s="228"/>
      <c r="R388" s="228"/>
      <c r="S388" s="228"/>
      <c r="T388" s="228"/>
      <c r="U388" s="228"/>
      <c r="V388" s="228"/>
      <c r="W388" s="228"/>
      <c r="X388" s="228"/>
      <c r="Y388" s="228"/>
    </row>
    <row r="389" spans="8:25" ht="12.75">
      <c r="H389" s="228"/>
      <c r="I389" s="228"/>
      <c r="J389" s="228"/>
      <c r="K389" s="228"/>
      <c r="L389" s="228"/>
      <c r="M389" s="228"/>
      <c r="N389" s="228"/>
      <c r="O389" s="228"/>
      <c r="P389" s="228"/>
      <c r="Q389" s="228"/>
      <c r="R389" s="228"/>
      <c r="S389" s="228"/>
      <c r="T389" s="228"/>
      <c r="U389" s="228"/>
      <c r="V389" s="228"/>
      <c r="W389" s="228"/>
      <c r="X389" s="228"/>
      <c r="Y389" s="228"/>
    </row>
    <row r="390" spans="8:25" ht="12.75">
      <c r="H390" s="228"/>
      <c r="I390" s="228"/>
      <c r="J390" s="228"/>
      <c r="K390" s="228"/>
      <c r="L390" s="228"/>
      <c r="M390" s="228"/>
      <c r="N390" s="228"/>
      <c r="O390" s="228"/>
      <c r="P390" s="228"/>
      <c r="Q390" s="228"/>
      <c r="R390" s="228"/>
      <c r="S390" s="228"/>
      <c r="T390" s="228"/>
      <c r="U390" s="228"/>
      <c r="V390" s="228"/>
      <c r="W390" s="228"/>
      <c r="X390" s="228"/>
      <c r="Y390" s="228"/>
    </row>
    <row r="391" spans="8:25" ht="12.75">
      <c r="H391" s="228"/>
      <c r="I391" s="228"/>
      <c r="J391" s="228"/>
      <c r="K391" s="228"/>
      <c r="L391" s="228"/>
      <c r="M391" s="228"/>
      <c r="N391" s="228"/>
      <c r="O391" s="228"/>
      <c r="P391" s="228"/>
      <c r="Q391" s="228"/>
      <c r="R391" s="228"/>
      <c r="S391" s="228"/>
      <c r="T391" s="228"/>
      <c r="U391" s="228"/>
      <c r="V391" s="228"/>
      <c r="W391" s="228"/>
      <c r="X391" s="228"/>
      <c r="Y391" s="228"/>
    </row>
    <row r="392" spans="8:25" ht="12.75">
      <c r="H392" s="228"/>
      <c r="I392" s="228"/>
      <c r="J392" s="228"/>
      <c r="K392" s="228"/>
      <c r="L392" s="228"/>
      <c r="M392" s="228"/>
      <c r="N392" s="228"/>
      <c r="O392" s="228"/>
      <c r="P392" s="228"/>
      <c r="Q392" s="228"/>
      <c r="R392" s="228"/>
      <c r="S392" s="228"/>
      <c r="T392" s="228"/>
      <c r="U392" s="228"/>
      <c r="V392" s="228"/>
      <c r="W392" s="228"/>
      <c r="X392" s="228"/>
      <c r="Y392" s="228"/>
    </row>
    <row r="393" spans="8:25" ht="12.75">
      <c r="H393" s="228"/>
      <c r="I393" s="228"/>
      <c r="J393" s="228"/>
      <c r="K393" s="228"/>
      <c r="L393" s="228"/>
      <c r="M393" s="228"/>
      <c r="N393" s="228"/>
      <c r="O393" s="228"/>
      <c r="P393" s="228"/>
      <c r="Q393" s="228"/>
      <c r="R393" s="228"/>
      <c r="S393" s="228"/>
      <c r="T393" s="228"/>
      <c r="U393" s="228"/>
      <c r="V393" s="228"/>
      <c r="W393" s="228"/>
      <c r="X393" s="228"/>
      <c r="Y393" s="228"/>
    </row>
    <row r="394" spans="8:25" ht="12.75">
      <c r="H394" s="228"/>
      <c r="I394" s="228"/>
      <c r="J394" s="228"/>
      <c r="K394" s="228"/>
      <c r="L394" s="228"/>
      <c r="M394" s="228"/>
      <c r="N394" s="228"/>
      <c r="O394" s="228"/>
      <c r="P394" s="228"/>
      <c r="Q394" s="228"/>
      <c r="R394" s="228"/>
      <c r="S394" s="228"/>
      <c r="T394" s="228"/>
      <c r="U394" s="228"/>
      <c r="V394" s="228"/>
      <c r="W394" s="228"/>
      <c r="X394" s="228"/>
      <c r="Y394" s="228"/>
    </row>
    <row r="395" spans="8:25" ht="12.75">
      <c r="H395" s="228"/>
      <c r="I395" s="228"/>
      <c r="J395" s="228"/>
      <c r="K395" s="228"/>
      <c r="L395" s="228"/>
      <c r="M395" s="228"/>
      <c r="N395" s="228"/>
      <c r="O395" s="228"/>
      <c r="P395" s="228"/>
      <c r="Q395" s="228"/>
      <c r="R395" s="228"/>
      <c r="S395" s="228"/>
      <c r="T395" s="228"/>
      <c r="U395" s="228"/>
      <c r="V395" s="228"/>
      <c r="W395" s="228"/>
      <c r="X395" s="228"/>
      <c r="Y395" s="228"/>
    </row>
    <row r="396" spans="6:25" ht="12.75">
      <c r="F396" s="231"/>
      <c r="G396" s="231"/>
      <c r="H396" s="228"/>
      <c r="I396" s="228"/>
      <c r="J396" s="228"/>
      <c r="K396" s="228"/>
      <c r="L396" s="228"/>
      <c r="M396" s="228"/>
      <c r="N396" s="228"/>
      <c r="O396" s="228"/>
      <c r="P396" s="228"/>
      <c r="Q396" s="228"/>
      <c r="R396" s="228"/>
      <c r="S396" s="228"/>
      <c r="T396" s="228"/>
      <c r="U396" s="228"/>
      <c r="V396" s="228"/>
      <c r="W396" s="228"/>
      <c r="X396" s="228"/>
      <c r="Y396" s="228"/>
    </row>
    <row r="397" spans="8:25" ht="12.75">
      <c r="H397" s="228"/>
      <c r="I397" s="228"/>
      <c r="J397" s="228"/>
      <c r="K397" s="228"/>
      <c r="L397" s="228"/>
      <c r="M397" s="228"/>
      <c r="N397" s="228"/>
      <c r="O397" s="228"/>
      <c r="P397" s="228"/>
      <c r="Q397" s="228"/>
      <c r="R397" s="228"/>
      <c r="S397" s="228"/>
      <c r="T397" s="228"/>
      <c r="U397" s="228"/>
      <c r="V397" s="228"/>
      <c r="W397" s="228"/>
      <c r="X397" s="228"/>
      <c r="Y397" s="228"/>
    </row>
    <row r="398" spans="8:25" ht="12.75">
      <c r="H398" s="228"/>
      <c r="I398" s="228"/>
      <c r="J398" s="228"/>
      <c r="K398" s="228"/>
      <c r="L398" s="228"/>
      <c r="M398" s="228"/>
      <c r="N398" s="228"/>
      <c r="O398" s="228"/>
      <c r="P398" s="228"/>
      <c r="Q398" s="228"/>
      <c r="R398" s="228"/>
      <c r="S398" s="228"/>
      <c r="T398" s="228"/>
      <c r="U398" s="228"/>
      <c r="V398" s="228"/>
      <c r="W398" s="228"/>
      <c r="X398" s="228"/>
      <c r="Y398" s="228"/>
    </row>
    <row r="399" spans="8:25" ht="12.75">
      <c r="H399" s="228"/>
      <c r="I399" s="228"/>
      <c r="J399" s="228"/>
      <c r="K399" s="228"/>
      <c r="L399" s="228"/>
      <c r="M399" s="228"/>
      <c r="N399" s="228"/>
      <c r="O399" s="228"/>
      <c r="P399" s="228"/>
      <c r="Q399" s="228"/>
      <c r="R399" s="228"/>
      <c r="S399" s="228"/>
      <c r="T399" s="228"/>
      <c r="U399" s="228"/>
      <c r="V399" s="228"/>
      <c r="W399" s="228"/>
      <c r="X399" s="228"/>
      <c r="Y399" s="228"/>
    </row>
    <row r="400" spans="8:25" ht="12.75">
      <c r="H400" s="228"/>
      <c r="I400" s="228"/>
      <c r="J400" s="228"/>
      <c r="K400" s="228"/>
      <c r="L400" s="228"/>
      <c r="M400" s="228"/>
      <c r="N400" s="228"/>
      <c r="O400" s="228"/>
      <c r="P400" s="228"/>
      <c r="Q400" s="228"/>
      <c r="R400" s="228"/>
      <c r="S400" s="228"/>
      <c r="T400" s="228"/>
      <c r="U400" s="228"/>
      <c r="V400" s="228"/>
      <c r="W400" s="228"/>
      <c r="X400" s="228"/>
      <c r="Y400" s="228"/>
    </row>
    <row r="401" spans="8:25" ht="12.75">
      <c r="H401" s="228"/>
      <c r="I401" s="228"/>
      <c r="J401" s="228"/>
      <c r="K401" s="228"/>
      <c r="L401" s="228"/>
      <c r="M401" s="228"/>
      <c r="N401" s="228"/>
      <c r="O401" s="228"/>
      <c r="P401" s="228"/>
      <c r="Q401" s="228"/>
      <c r="R401" s="228"/>
      <c r="S401" s="228"/>
      <c r="T401" s="228"/>
      <c r="U401" s="228"/>
      <c r="V401" s="228"/>
      <c r="W401" s="228"/>
      <c r="X401" s="228"/>
      <c r="Y401" s="228"/>
    </row>
    <row r="402" spans="8:25" ht="12.75">
      <c r="H402" s="228"/>
      <c r="I402" s="228"/>
      <c r="J402" s="228"/>
      <c r="K402" s="228"/>
      <c r="L402" s="228"/>
      <c r="M402" s="228"/>
      <c r="N402" s="228"/>
      <c r="O402" s="228"/>
      <c r="P402" s="228"/>
      <c r="Q402" s="228"/>
      <c r="R402" s="228"/>
      <c r="S402" s="228"/>
      <c r="T402" s="228"/>
      <c r="U402" s="228"/>
      <c r="V402" s="228"/>
      <c r="W402" s="228"/>
      <c r="X402" s="228"/>
      <c r="Y402" s="228"/>
    </row>
    <row r="403" spans="8:25" ht="12.75">
      <c r="H403" s="228"/>
      <c r="I403" s="228"/>
      <c r="J403" s="228"/>
      <c r="K403" s="228"/>
      <c r="L403" s="228"/>
      <c r="M403" s="228"/>
      <c r="N403" s="228"/>
      <c r="O403" s="228"/>
      <c r="P403" s="228"/>
      <c r="Q403" s="228"/>
      <c r="R403" s="228"/>
      <c r="S403" s="228"/>
      <c r="T403" s="228"/>
      <c r="U403" s="228"/>
      <c r="V403" s="228"/>
      <c r="W403" s="228"/>
      <c r="X403" s="228"/>
      <c r="Y403" s="228"/>
    </row>
    <row r="404" spans="8:25" ht="12.75">
      <c r="H404" s="228"/>
      <c r="I404" s="228"/>
      <c r="J404" s="228"/>
      <c r="K404" s="228"/>
      <c r="L404" s="228"/>
      <c r="M404" s="228"/>
      <c r="N404" s="228"/>
      <c r="O404" s="228"/>
      <c r="P404" s="228"/>
      <c r="Q404" s="228"/>
      <c r="R404" s="228"/>
      <c r="S404" s="228"/>
      <c r="T404" s="228"/>
      <c r="U404" s="228"/>
      <c r="V404" s="228"/>
      <c r="W404" s="228"/>
      <c r="X404" s="228"/>
      <c r="Y404" s="228"/>
    </row>
    <row r="405" spans="8:25" ht="12.75">
      <c r="H405" s="228"/>
      <c r="I405" s="228"/>
      <c r="J405" s="228"/>
      <c r="K405" s="228"/>
      <c r="L405" s="228"/>
      <c r="M405" s="228"/>
      <c r="N405" s="228"/>
      <c r="O405" s="228"/>
      <c r="P405" s="228"/>
      <c r="Q405" s="228"/>
      <c r="R405" s="228"/>
      <c r="S405" s="228"/>
      <c r="T405" s="228"/>
      <c r="U405" s="228"/>
      <c r="V405" s="228"/>
      <c r="W405" s="228"/>
      <c r="X405" s="228"/>
      <c r="Y405" s="228"/>
    </row>
    <row r="406" spans="8:25" ht="12.75">
      <c r="H406" s="228"/>
      <c r="I406" s="228"/>
      <c r="J406" s="228"/>
      <c r="K406" s="228"/>
      <c r="L406" s="228"/>
      <c r="M406" s="228"/>
      <c r="N406" s="228"/>
      <c r="O406" s="228"/>
      <c r="P406" s="228"/>
      <c r="Q406" s="228"/>
      <c r="R406" s="228"/>
      <c r="S406" s="228"/>
      <c r="T406" s="228"/>
      <c r="U406" s="228"/>
      <c r="V406" s="228"/>
      <c r="W406" s="228"/>
      <c r="X406" s="228"/>
      <c r="Y406" s="228"/>
    </row>
    <row r="407" spans="8:25" ht="12.75">
      <c r="H407" s="228"/>
      <c r="I407" s="228"/>
      <c r="J407" s="228"/>
      <c r="K407" s="228"/>
      <c r="L407" s="228"/>
      <c r="M407" s="228"/>
      <c r="N407" s="228"/>
      <c r="O407" s="228"/>
      <c r="P407" s="228"/>
      <c r="Q407" s="228"/>
      <c r="R407" s="228"/>
      <c r="S407" s="228"/>
      <c r="T407" s="228"/>
      <c r="U407" s="228"/>
      <c r="V407" s="228"/>
      <c r="W407" s="228"/>
      <c r="X407" s="228"/>
      <c r="Y407" s="228"/>
    </row>
    <row r="408" spans="8:25" ht="12.75">
      <c r="H408" s="228"/>
      <c r="I408" s="228"/>
      <c r="J408" s="228"/>
      <c r="K408" s="228"/>
      <c r="L408" s="228"/>
      <c r="M408" s="228"/>
      <c r="N408" s="228"/>
      <c r="O408" s="228"/>
      <c r="P408" s="228"/>
      <c r="Q408" s="228"/>
      <c r="R408" s="228"/>
      <c r="S408" s="228"/>
      <c r="T408" s="228"/>
      <c r="U408" s="228"/>
      <c r="V408" s="228"/>
      <c r="W408" s="228"/>
      <c r="X408" s="228"/>
      <c r="Y408" s="228"/>
    </row>
    <row r="409" spans="8:25" ht="12.75">
      <c r="H409" s="228"/>
      <c r="I409" s="228"/>
      <c r="J409" s="228"/>
      <c r="K409" s="228"/>
      <c r="L409" s="228"/>
      <c r="M409" s="228"/>
      <c r="N409" s="228"/>
      <c r="O409" s="228"/>
      <c r="P409" s="228"/>
      <c r="Q409" s="228"/>
      <c r="R409" s="228"/>
      <c r="S409" s="228"/>
      <c r="T409" s="228"/>
      <c r="U409" s="228"/>
      <c r="V409" s="228"/>
      <c r="W409" s="228"/>
      <c r="X409" s="228"/>
      <c r="Y409" s="228"/>
    </row>
    <row r="410" spans="8:25" ht="12.75">
      <c r="H410" s="228"/>
      <c r="I410" s="228"/>
      <c r="J410" s="228"/>
      <c r="K410" s="228"/>
      <c r="L410" s="228"/>
      <c r="M410" s="228"/>
      <c r="N410" s="228"/>
      <c r="O410" s="228"/>
      <c r="P410" s="228"/>
      <c r="Q410" s="228"/>
      <c r="R410" s="228"/>
      <c r="S410" s="228"/>
      <c r="T410" s="228"/>
      <c r="U410" s="228"/>
      <c r="V410" s="228"/>
      <c r="W410" s="228"/>
      <c r="X410" s="228"/>
      <c r="Y410" s="228"/>
    </row>
    <row r="411" spans="8:25" ht="12.75">
      <c r="H411" s="228"/>
      <c r="I411" s="228"/>
      <c r="J411" s="228"/>
      <c r="K411" s="228"/>
      <c r="L411" s="228"/>
      <c r="M411" s="228"/>
      <c r="N411" s="228"/>
      <c r="O411" s="228"/>
      <c r="P411" s="228"/>
      <c r="Q411" s="228"/>
      <c r="R411" s="228"/>
      <c r="S411" s="228"/>
      <c r="T411" s="228"/>
      <c r="U411" s="228"/>
      <c r="V411" s="228"/>
      <c r="W411" s="228"/>
      <c r="X411" s="228"/>
      <c r="Y411" s="228"/>
    </row>
    <row r="412" spans="8:25" ht="12.75">
      <c r="H412" s="228"/>
      <c r="I412" s="228"/>
      <c r="J412" s="228"/>
      <c r="K412" s="228"/>
      <c r="L412" s="228"/>
      <c r="M412" s="228"/>
      <c r="N412" s="228"/>
      <c r="O412" s="228"/>
      <c r="P412" s="228"/>
      <c r="Q412" s="228"/>
      <c r="R412" s="228"/>
      <c r="S412" s="228"/>
      <c r="T412" s="228"/>
      <c r="U412" s="228"/>
      <c r="V412" s="228"/>
      <c r="W412" s="228"/>
      <c r="X412" s="228"/>
      <c r="Y412" s="228"/>
    </row>
    <row r="413" spans="8:25" ht="12.75">
      <c r="H413" s="228"/>
      <c r="I413" s="228"/>
      <c r="J413" s="228"/>
      <c r="K413" s="228"/>
      <c r="L413" s="228"/>
      <c r="M413" s="228"/>
      <c r="N413" s="228"/>
      <c r="O413" s="228"/>
      <c r="P413" s="228"/>
      <c r="Q413" s="228"/>
      <c r="R413" s="228"/>
      <c r="S413" s="228"/>
      <c r="T413" s="228"/>
      <c r="U413" s="228"/>
      <c r="V413" s="228"/>
      <c r="W413" s="228"/>
      <c r="X413" s="228"/>
      <c r="Y413" s="228"/>
    </row>
    <row r="414" spans="8:25" ht="12.75">
      <c r="H414" s="228"/>
      <c r="I414" s="228"/>
      <c r="J414" s="228"/>
      <c r="K414" s="228"/>
      <c r="L414" s="228"/>
      <c r="M414" s="228"/>
      <c r="N414" s="228"/>
      <c r="O414" s="228"/>
      <c r="P414" s="228"/>
      <c r="Q414" s="228"/>
      <c r="R414" s="228"/>
      <c r="S414" s="228"/>
      <c r="T414" s="228"/>
      <c r="U414" s="228"/>
      <c r="V414" s="228"/>
      <c r="W414" s="228"/>
      <c r="X414" s="228"/>
      <c r="Y414" s="228"/>
    </row>
    <row r="415" spans="8:25" ht="12.75">
      <c r="H415" s="228"/>
      <c r="I415" s="228"/>
      <c r="J415" s="228"/>
      <c r="K415" s="228"/>
      <c r="L415" s="228"/>
      <c r="M415" s="228"/>
      <c r="N415" s="228"/>
      <c r="O415" s="228"/>
      <c r="P415" s="228"/>
      <c r="Q415" s="228"/>
      <c r="R415" s="228"/>
      <c r="S415" s="228"/>
      <c r="T415" s="228"/>
      <c r="U415" s="228"/>
      <c r="V415" s="228"/>
      <c r="W415" s="228"/>
      <c r="X415" s="228"/>
      <c r="Y415" s="228"/>
    </row>
    <row r="416" spans="8:25" ht="12.75">
      <c r="H416" s="228"/>
      <c r="I416" s="228"/>
      <c r="J416" s="228"/>
      <c r="K416" s="228"/>
      <c r="L416" s="228"/>
      <c r="M416" s="228"/>
      <c r="N416" s="228"/>
      <c r="O416" s="228"/>
      <c r="P416" s="228"/>
      <c r="Q416" s="228"/>
      <c r="R416" s="228"/>
      <c r="S416" s="228"/>
      <c r="T416" s="228"/>
      <c r="U416" s="228"/>
      <c r="V416" s="228"/>
      <c r="W416" s="228"/>
      <c r="X416" s="228"/>
      <c r="Y416" s="228"/>
    </row>
    <row r="417" spans="8:25" ht="12.75">
      <c r="H417" s="228"/>
      <c r="I417" s="228"/>
      <c r="J417" s="228"/>
      <c r="K417" s="228"/>
      <c r="L417" s="228"/>
      <c r="M417" s="228"/>
      <c r="N417" s="228"/>
      <c r="O417" s="228"/>
      <c r="P417" s="228"/>
      <c r="Q417" s="228"/>
      <c r="R417" s="228"/>
      <c r="S417" s="228"/>
      <c r="T417" s="228"/>
      <c r="U417" s="228"/>
      <c r="V417" s="228"/>
      <c r="W417" s="228"/>
      <c r="X417" s="228"/>
      <c r="Y417" s="228"/>
    </row>
    <row r="418" spans="8:25" ht="12.75">
      <c r="H418" s="228"/>
      <c r="I418" s="228"/>
      <c r="J418" s="228"/>
      <c r="K418" s="228"/>
      <c r="L418" s="228"/>
      <c r="M418" s="228"/>
      <c r="N418" s="228"/>
      <c r="O418" s="228"/>
      <c r="P418" s="228"/>
      <c r="Q418" s="228"/>
      <c r="R418" s="228"/>
      <c r="S418" s="228"/>
      <c r="T418" s="228"/>
      <c r="U418" s="228"/>
      <c r="V418" s="228"/>
      <c r="W418" s="228"/>
      <c r="X418" s="228"/>
      <c r="Y418" s="228"/>
    </row>
    <row r="419" spans="8:25" ht="12.75">
      <c r="H419" s="228"/>
      <c r="I419" s="228"/>
      <c r="J419" s="228"/>
      <c r="K419" s="228"/>
      <c r="L419" s="228"/>
      <c r="M419" s="228"/>
      <c r="N419" s="228"/>
      <c r="O419" s="228"/>
      <c r="P419" s="228"/>
      <c r="Q419" s="228"/>
      <c r="R419" s="228"/>
      <c r="S419" s="228"/>
      <c r="T419" s="228"/>
      <c r="U419" s="228"/>
      <c r="V419" s="228"/>
      <c r="W419" s="228"/>
      <c r="X419" s="228"/>
      <c r="Y419" s="228"/>
    </row>
    <row r="420" spans="8:25" ht="12.75">
      <c r="H420" s="228"/>
      <c r="I420" s="228"/>
      <c r="J420" s="228"/>
      <c r="K420" s="228"/>
      <c r="L420" s="228"/>
      <c r="M420" s="228"/>
      <c r="N420" s="228"/>
      <c r="O420" s="228"/>
      <c r="P420" s="228"/>
      <c r="Q420" s="228"/>
      <c r="R420" s="228"/>
      <c r="S420" s="228"/>
      <c r="T420" s="228"/>
      <c r="U420" s="228"/>
      <c r="V420" s="228"/>
      <c r="W420" s="228"/>
      <c r="X420" s="228"/>
      <c r="Y420" s="228"/>
    </row>
    <row r="421" spans="8:25" ht="12.75">
      <c r="H421" s="228"/>
      <c r="I421" s="228"/>
      <c r="J421" s="228"/>
      <c r="K421" s="228"/>
      <c r="L421" s="228"/>
      <c r="M421" s="228"/>
      <c r="N421" s="228"/>
      <c r="O421" s="228"/>
      <c r="P421" s="228"/>
      <c r="Q421" s="228"/>
      <c r="R421" s="228"/>
      <c r="S421" s="228"/>
      <c r="T421" s="228"/>
      <c r="U421" s="228"/>
      <c r="V421" s="228"/>
      <c r="W421" s="228"/>
      <c r="X421" s="228"/>
      <c r="Y421" s="228"/>
    </row>
    <row r="422" spans="8:25" ht="12.75">
      <c r="H422" s="228"/>
      <c r="I422" s="228"/>
      <c r="J422" s="228"/>
      <c r="K422" s="228"/>
      <c r="L422" s="228"/>
      <c r="M422" s="228"/>
      <c r="N422" s="228"/>
      <c r="O422" s="228"/>
      <c r="P422" s="228"/>
      <c r="Q422" s="228"/>
      <c r="R422" s="228"/>
      <c r="S422" s="228"/>
      <c r="T422" s="228"/>
      <c r="U422" s="228"/>
      <c r="V422" s="228"/>
      <c r="W422" s="228"/>
      <c r="X422" s="228"/>
      <c r="Y422" s="228"/>
    </row>
    <row r="423" spans="8:25" ht="12.75">
      <c r="H423" s="228"/>
      <c r="I423" s="228"/>
      <c r="J423" s="228"/>
      <c r="K423" s="228"/>
      <c r="L423" s="228"/>
      <c r="M423" s="228"/>
      <c r="N423" s="228"/>
      <c r="O423" s="228"/>
      <c r="P423" s="228"/>
      <c r="Q423" s="228"/>
      <c r="R423" s="228"/>
      <c r="S423" s="228"/>
      <c r="T423" s="228"/>
      <c r="U423" s="228"/>
      <c r="V423" s="228"/>
      <c r="W423" s="228"/>
      <c r="X423" s="228"/>
      <c r="Y423" s="228"/>
    </row>
    <row r="424" spans="8:25" ht="12.75">
      <c r="H424" s="228"/>
      <c r="I424" s="228"/>
      <c r="J424" s="228"/>
      <c r="K424" s="228"/>
      <c r="L424" s="228"/>
      <c r="M424" s="228"/>
      <c r="N424" s="228"/>
      <c r="O424" s="228"/>
      <c r="P424" s="228"/>
      <c r="Q424" s="228"/>
      <c r="R424" s="228"/>
      <c r="S424" s="228"/>
      <c r="T424" s="228"/>
      <c r="U424" s="228"/>
      <c r="V424" s="228"/>
      <c r="W424" s="228"/>
      <c r="X424" s="228"/>
      <c r="Y424" s="228"/>
    </row>
    <row r="425" spans="8:25" ht="12.75">
      <c r="H425" s="228"/>
      <c r="I425" s="228"/>
      <c r="J425" s="228"/>
      <c r="K425" s="228"/>
      <c r="L425" s="228"/>
      <c r="M425" s="228"/>
      <c r="N425" s="228"/>
      <c r="O425" s="228"/>
      <c r="P425" s="228"/>
      <c r="Q425" s="228"/>
      <c r="R425" s="228"/>
      <c r="S425" s="228"/>
      <c r="T425" s="228"/>
      <c r="U425" s="228"/>
      <c r="V425" s="228"/>
      <c r="W425" s="228"/>
      <c r="X425" s="228"/>
      <c r="Y425" s="228"/>
    </row>
    <row r="426" spans="8:25" ht="12.75">
      <c r="H426" s="228"/>
      <c r="I426" s="228"/>
      <c r="J426" s="228"/>
      <c r="K426" s="228"/>
      <c r="L426" s="228"/>
      <c r="M426" s="228"/>
      <c r="N426" s="228"/>
      <c r="O426" s="228"/>
      <c r="P426" s="228"/>
      <c r="Q426" s="228"/>
      <c r="R426" s="228"/>
      <c r="S426" s="228"/>
      <c r="T426" s="228"/>
      <c r="U426" s="228"/>
      <c r="V426" s="228"/>
      <c r="W426" s="228"/>
      <c r="X426" s="228"/>
      <c r="Y426" s="228"/>
    </row>
    <row r="427" spans="8:25" ht="12.75">
      <c r="H427" s="228"/>
      <c r="I427" s="228"/>
      <c r="J427" s="228"/>
      <c r="K427" s="228"/>
      <c r="L427" s="228"/>
      <c r="M427" s="228"/>
      <c r="N427" s="228"/>
      <c r="O427" s="228"/>
      <c r="P427" s="228"/>
      <c r="Q427" s="228"/>
      <c r="R427" s="228"/>
      <c r="S427" s="228"/>
      <c r="T427" s="228"/>
      <c r="U427" s="228"/>
      <c r="V427" s="228"/>
      <c r="W427" s="228"/>
      <c r="X427" s="228"/>
      <c r="Y427" s="228"/>
    </row>
    <row r="428" spans="8:25" ht="12.75">
      <c r="H428" s="228"/>
      <c r="I428" s="228"/>
      <c r="J428" s="228"/>
      <c r="K428" s="228"/>
      <c r="L428" s="228"/>
      <c r="M428" s="228"/>
      <c r="N428" s="228"/>
      <c r="O428" s="228"/>
      <c r="P428" s="228"/>
      <c r="Q428" s="228"/>
      <c r="R428" s="228"/>
      <c r="S428" s="228"/>
      <c r="T428" s="228"/>
      <c r="U428" s="228"/>
      <c r="V428" s="228"/>
      <c r="W428" s="228"/>
      <c r="X428" s="228"/>
      <c r="Y428" s="228"/>
    </row>
    <row r="429" spans="8:25" ht="12.75">
      <c r="H429" s="228"/>
      <c r="I429" s="228"/>
      <c r="J429" s="228"/>
      <c r="K429" s="228"/>
      <c r="L429" s="228"/>
      <c r="M429" s="228"/>
      <c r="N429" s="228"/>
      <c r="O429" s="228"/>
      <c r="P429" s="228"/>
      <c r="Q429" s="228"/>
      <c r="R429" s="228"/>
      <c r="S429" s="228"/>
      <c r="T429" s="228"/>
      <c r="U429" s="228"/>
      <c r="V429" s="228"/>
      <c r="W429" s="228"/>
      <c r="X429" s="228"/>
      <c r="Y429" s="228"/>
    </row>
    <row r="430" spans="8:25" ht="12.75">
      <c r="H430" s="228"/>
      <c r="I430" s="228"/>
      <c r="J430" s="228"/>
      <c r="K430" s="228"/>
      <c r="L430" s="228"/>
      <c r="M430" s="228"/>
      <c r="N430" s="228"/>
      <c r="O430" s="228"/>
      <c r="P430" s="228"/>
      <c r="Q430" s="228"/>
      <c r="R430" s="228"/>
      <c r="S430" s="228"/>
      <c r="T430" s="228"/>
      <c r="U430" s="228"/>
      <c r="V430" s="228"/>
      <c r="W430" s="228"/>
      <c r="X430" s="228"/>
      <c r="Y430" s="228"/>
    </row>
    <row r="431" spans="8:25" ht="12.75">
      <c r="H431" s="228"/>
      <c r="I431" s="228"/>
      <c r="J431" s="228"/>
      <c r="K431" s="228"/>
      <c r="L431" s="228"/>
      <c r="M431" s="228"/>
      <c r="N431" s="228"/>
      <c r="O431" s="228"/>
      <c r="P431" s="228"/>
      <c r="Q431" s="228"/>
      <c r="R431" s="228"/>
      <c r="S431" s="228"/>
      <c r="T431" s="228"/>
      <c r="U431" s="228"/>
      <c r="V431" s="228"/>
      <c r="W431" s="228"/>
      <c r="X431" s="228"/>
      <c r="Y431" s="228"/>
    </row>
    <row r="432" spans="8:25" ht="12.75">
      <c r="H432" s="228"/>
      <c r="I432" s="228"/>
      <c r="J432" s="228"/>
      <c r="K432" s="228"/>
      <c r="L432" s="228"/>
      <c r="M432" s="228"/>
      <c r="N432" s="228"/>
      <c r="O432" s="228"/>
      <c r="P432" s="228"/>
      <c r="Q432" s="228"/>
      <c r="R432" s="228"/>
      <c r="S432" s="228"/>
      <c r="T432" s="228"/>
      <c r="U432" s="228"/>
      <c r="V432" s="228"/>
      <c r="W432" s="228"/>
      <c r="X432" s="228"/>
      <c r="Y432" s="228"/>
    </row>
    <row r="433" spans="8:25" ht="12.75">
      <c r="H433" s="228"/>
      <c r="I433" s="228"/>
      <c r="J433" s="228"/>
      <c r="K433" s="228"/>
      <c r="L433" s="228"/>
      <c r="M433" s="228"/>
      <c r="N433" s="228"/>
      <c r="O433" s="228"/>
      <c r="P433" s="228"/>
      <c r="Q433" s="228"/>
      <c r="R433" s="228"/>
      <c r="S433" s="228"/>
      <c r="T433" s="228"/>
      <c r="U433" s="228"/>
      <c r="V433" s="228"/>
      <c r="W433" s="228"/>
      <c r="X433" s="228"/>
      <c r="Y433" s="228"/>
    </row>
    <row r="434" spans="8:25" ht="12.75">
      <c r="H434" s="228"/>
      <c r="I434" s="228"/>
      <c r="J434" s="228"/>
      <c r="K434" s="228"/>
      <c r="L434" s="228"/>
      <c r="M434" s="228"/>
      <c r="N434" s="228"/>
      <c r="O434" s="228"/>
      <c r="P434" s="228"/>
      <c r="Q434" s="228"/>
      <c r="R434" s="228"/>
      <c r="S434" s="228"/>
      <c r="T434" s="228"/>
      <c r="U434" s="228"/>
      <c r="V434" s="228"/>
      <c r="W434" s="228"/>
      <c r="X434" s="228"/>
      <c r="Y434" s="228"/>
    </row>
    <row r="435" spans="8:25" ht="12.75">
      <c r="H435" s="228"/>
      <c r="I435" s="228"/>
      <c r="J435" s="228"/>
      <c r="K435" s="228"/>
      <c r="L435" s="228"/>
      <c r="M435" s="228"/>
      <c r="N435" s="228"/>
      <c r="O435" s="228"/>
      <c r="P435" s="228"/>
      <c r="Q435" s="228"/>
      <c r="R435" s="228"/>
      <c r="S435" s="228"/>
      <c r="T435" s="228"/>
      <c r="U435" s="228"/>
      <c r="V435" s="228"/>
      <c r="W435" s="228"/>
      <c r="X435" s="228"/>
      <c r="Y435" s="228"/>
    </row>
    <row r="436" spans="8:25" ht="12.75">
      <c r="H436" s="228"/>
      <c r="I436" s="228"/>
      <c r="J436" s="228"/>
      <c r="K436" s="228"/>
      <c r="L436" s="228"/>
      <c r="M436" s="228"/>
      <c r="N436" s="228"/>
      <c r="O436" s="228"/>
      <c r="P436" s="228"/>
      <c r="Q436" s="228"/>
      <c r="R436" s="228"/>
      <c r="S436" s="228"/>
      <c r="T436" s="228"/>
      <c r="U436" s="228"/>
      <c r="V436" s="228"/>
      <c r="W436" s="228"/>
      <c r="X436" s="228"/>
      <c r="Y436" s="228"/>
    </row>
    <row r="437" spans="8:25" ht="12.75">
      <c r="H437" s="228"/>
      <c r="I437" s="228"/>
      <c r="J437" s="228"/>
      <c r="K437" s="228"/>
      <c r="L437" s="228"/>
      <c r="M437" s="228"/>
      <c r="N437" s="228"/>
      <c r="O437" s="228"/>
      <c r="P437" s="228"/>
      <c r="Q437" s="228"/>
      <c r="R437" s="228"/>
      <c r="S437" s="228"/>
      <c r="T437" s="228"/>
      <c r="U437" s="228"/>
      <c r="V437" s="228"/>
      <c r="W437" s="228"/>
      <c r="X437" s="228"/>
      <c r="Y437" s="228"/>
    </row>
    <row r="438" spans="8:25" ht="12.75">
      <c r="H438" s="228"/>
      <c r="I438" s="228"/>
      <c r="J438" s="228"/>
      <c r="K438" s="228"/>
      <c r="L438" s="228"/>
      <c r="M438" s="228"/>
      <c r="N438" s="228"/>
      <c r="O438" s="228"/>
      <c r="P438" s="228"/>
      <c r="Q438" s="228"/>
      <c r="R438" s="228"/>
      <c r="S438" s="228"/>
      <c r="T438" s="228"/>
      <c r="U438" s="228"/>
      <c r="V438" s="228"/>
      <c r="W438" s="228"/>
      <c r="X438" s="228"/>
      <c r="Y438" s="228"/>
    </row>
    <row r="439" spans="8:25" ht="12.75">
      <c r="H439" s="228"/>
      <c r="I439" s="228"/>
      <c r="J439" s="228"/>
      <c r="K439" s="228"/>
      <c r="L439" s="228"/>
      <c r="M439" s="228"/>
      <c r="N439" s="228"/>
      <c r="O439" s="228"/>
      <c r="P439" s="228"/>
      <c r="Q439" s="228"/>
      <c r="R439" s="228"/>
      <c r="S439" s="228"/>
      <c r="T439" s="228"/>
      <c r="U439" s="228"/>
      <c r="V439" s="228"/>
      <c r="W439" s="228"/>
      <c r="X439" s="228"/>
      <c r="Y439" s="228"/>
    </row>
    <row r="440" spans="8:25" ht="12.75">
      <c r="H440" s="228"/>
      <c r="I440" s="228"/>
      <c r="J440" s="228"/>
      <c r="K440" s="228"/>
      <c r="L440" s="228"/>
      <c r="M440" s="228"/>
      <c r="N440" s="228"/>
      <c r="O440" s="228"/>
      <c r="P440" s="228"/>
      <c r="Q440" s="228"/>
      <c r="R440" s="228"/>
      <c r="S440" s="228"/>
      <c r="T440" s="228"/>
      <c r="U440" s="228"/>
      <c r="V440" s="228"/>
      <c r="W440" s="228"/>
      <c r="X440" s="228"/>
      <c r="Y440" s="228"/>
    </row>
    <row r="441" spans="8:25" ht="12.75">
      <c r="H441" s="228"/>
      <c r="I441" s="228"/>
      <c r="J441" s="228"/>
      <c r="K441" s="228"/>
      <c r="L441" s="228"/>
      <c r="M441" s="228"/>
      <c r="N441" s="228"/>
      <c r="O441" s="228"/>
      <c r="P441" s="228"/>
      <c r="Q441" s="228"/>
      <c r="R441" s="228"/>
      <c r="S441" s="228"/>
      <c r="T441" s="228"/>
      <c r="U441" s="228"/>
      <c r="V441" s="228"/>
      <c r="W441" s="228"/>
      <c r="X441" s="228"/>
      <c r="Y441" s="228"/>
    </row>
    <row r="442" spans="8:25" ht="12.75">
      <c r="H442" s="228"/>
      <c r="I442" s="228"/>
      <c r="J442" s="228"/>
      <c r="K442" s="228"/>
      <c r="L442" s="228"/>
      <c r="M442" s="228"/>
      <c r="N442" s="228"/>
      <c r="O442" s="228"/>
      <c r="P442" s="228"/>
      <c r="Q442" s="228"/>
      <c r="R442" s="228"/>
      <c r="S442" s="228"/>
      <c r="T442" s="228"/>
      <c r="U442" s="228"/>
      <c r="V442" s="228"/>
      <c r="W442" s="228"/>
      <c r="X442" s="228"/>
      <c r="Y442" s="228"/>
    </row>
    <row r="443" spans="8:25" ht="12.75">
      <c r="H443" s="228"/>
      <c r="I443" s="228"/>
      <c r="J443" s="228"/>
      <c r="K443" s="228"/>
      <c r="L443" s="228"/>
      <c r="M443" s="228"/>
      <c r="N443" s="228"/>
      <c r="O443" s="228"/>
      <c r="P443" s="228"/>
      <c r="Q443" s="228"/>
      <c r="R443" s="228"/>
      <c r="S443" s="228"/>
      <c r="T443" s="228"/>
      <c r="U443" s="228"/>
      <c r="V443" s="228"/>
      <c r="W443" s="228"/>
      <c r="X443" s="228"/>
      <c r="Y443" s="228"/>
    </row>
    <row r="444" spans="8:25" ht="12.75">
      <c r="H444" s="228"/>
      <c r="I444" s="228"/>
      <c r="J444" s="228"/>
      <c r="K444" s="228"/>
      <c r="L444" s="228"/>
      <c r="M444" s="228"/>
      <c r="N444" s="228"/>
      <c r="O444" s="228"/>
      <c r="P444" s="228"/>
      <c r="Q444" s="228"/>
      <c r="R444" s="228"/>
      <c r="S444" s="228"/>
      <c r="T444" s="228"/>
      <c r="U444" s="228"/>
      <c r="V444" s="228"/>
      <c r="W444" s="228"/>
      <c r="X444" s="228"/>
      <c r="Y444" s="228"/>
    </row>
    <row r="445" spans="8:25" ht="12.75">
      <c r="H445" s="228"/>
      <c r="I445" s="228"/>
      <c r="J445" s="228"/>
      <c r="K445" s="228"/>
      <c r="L445" s="228"/>
      <c r="M445" s="228"/>
      <c r="N445" s="228"/>
      <c r="O445" s="228"/>
      <c r="P445" s="228"/>
      <c r="Q445" s="228"/>
      <c r="R445" s="228"/>
      <c r="S445" s="228"/>
      <c r="T445" s="228"/>
      <c r="U445" s="228"/>
      <c r="V445" s="228"/>
      <c r="W445" s="228"/>
      <c r="X445" s="228"/>
      <c r="Y445" s="228"/>
    </row>
    <row r="446" spans="8:25" ht="12.75">
      <c r="H446" s="228"/>
      <c r="I446" s="228"/>
      <c r="J446" s="228"/>
      <c r="K446" s="228"/>
      <c r="L446" s="228"/>
      <c r="M446" s="228"/>
      <c r="N446" s="228"/>
      <c r="O446" s="228"/>
      <c r="P446" s="228"/>
      <c r="Q446" s="228"/>
      <c r="R446" s="228"/>
      <c r="S446" s="228"/>
      <c r="T446" s="228"/>
      <c r="U446" s="228"/>
      <c r="V446" s="228"/>
      <c r="W446" s="228"/>
      <c r="X446" s="228"/>
      <c r="Y446" s="228"/>
    </row>
    <row r="447" spans="8:25" ht="12.75">
      <c r="H447" s="228"/>
      <c r="I447" s="228"/>
      <c r="J447" s="228"/>
      <c r="K447" s="228"/>
      <c r="L447" s="228"/>
      <c r="M447" s="228"/>
      <c r="N447" s="228"/>
      <c r="O447" s="228"/>
      <c r="P447" s="228"/>
      <c r="Q447" s="228"/>
      <c r="R447" s="228"/>
      <c r="S447" s="228"/>
      <c r="T447" s="228"/>
      <c r="U447" s="228"/>
      <c r="V447" s="228"/>
      <c r="W447" s="228"/>
      <c r="X447" s="228"/>
      <c r="Y447" s="228"/>
    </row>
    <row r="448" spans="8:25" ht="12.75">
      <c r="H448" s="228"/>
      <c r="I448" s="228"/>
      <c r="J448" s="228"/>
      <c r="K448" s="228"/>
      <c r="L448" s="228"/>
      <c r="M448" s="228"/>
      <c r="N448" s="228"/>
      <c r="O448" s="228"/>
      <c r="P448" s="228"/>
      <c r="Q448" s="228"/>
      <c r="R448" s="228"/>
      <c r="S448" s="228"/>
      <c r="T448" s="228"/>
      <c r="U448" s="228"/>
      <c r="V448" s="228"/>
      <c r="W448" s="228"/>
      <c r="X448" s="228"/>
      <c r="Y448" s="228"/>
    </row>
    <row r="449" spans="8:25" ht="12.75">
      <c r="H449" s="228"/>
      <c r="I449" s="228"/>
      <c r="J449" s="228"/>
      <c r="K449" s="228"/>
      <c r="L449" s="228"/>
      <c r="M449" s="228"/>
      <c r="N449" s="228"/>
      <c r="O449" s="228"/>
      <c r="P449" s="228"/>
      <c r="Q449" s="228"/>
      <c r="R449" s="228"/>
      <c r="S449" s="228"/>
      <c r="T449" s="228"/>
      <c r="U449" s="228"/>
      <c r="V449" s="228"/>
      <c r="W449" s="228"/>
      <c r="X449" s="228"/>
      <c r="Y449" s="228"/>
    </row>
    <row r="450" spans="8:25" ht="12.75">
      <c r="H450" s="228"/>
      <c r="I450" s="228"/>
      <c r="J450" s="228"/>
      <c r="K450" s="228"/>
      <c r="L450" s="228"/>
      <c r="M450" s="228"/>
      <c r="N450" s="228"/>
      <c r="O450" s="228"/>
      <c r="P450" s="228"/>
      <c r="Q450" s="228"/>
      <c r="R450" s="228"/>
      <c r="S450" s="228"/>
      <c r="T450" s="228"/>
      <c r="U450" s="228"/>
      <c r="V450" s="228"/>
      <c r="W450" s="228"/>
      <c r="X450" s="228"/>
      <c r="Y450" s="228"/>
    </row>
    <row r="451" spans="8:25" ht="12.75">
      <c r="H451" s="228"/>
      <c r="I451" s="228"/>
      <c r="J451" s="228"/>
      <c r="K451" s="228"/>
      <c r="L451" s="228"/>
      <c r="M451" s="228"/>
      <c r="N451" s="228"/>
      <c r="O451" s="228"/>
      <c r="P451" s="228"/>
      <c r="Q451" s="228"/>
      <c r="R451" s="228"/>
      <c r="S451" s="228"/>
      <c r="T451" s="228"/>
      <c r="U451" s="228"/>
      <c r="V451" s="228"/>
      <c r="W451" s="228"/>
      <c r="X451" s="228"/>
      <c r="Y451" s="228"/>
    </row>
    <row r="452" spans="8:25" ht="12.75">
      <c r="H452" s="228"/>
      <c r="I452" s="228"/>
      <c r="J452" s="228"/>
      <c r="K452" s="228"/>
      <c r="L452" s="228"/>
      <c r="M452" s="228"/>
      <c r="N452" s="228"/>
      <c r="O452" s="228"/>
      <c r="P452" s="228"/>
      <c r="Q452" s="228"/>
      <c r="R452" s="228"/>
      <c r="S452" s="228"/>
      <c r="T452" s="228"/>
      <c r="U452" s="228"/>
      <c r="V452" s="228"/>
      <c r="W452" s="228"/>
      <c r="X452" s="228"/>
      <c r="Y452" s="228"/>
    </row>
    <row r="453" spans="8:25" ht="12.75">
      <c r="H453" s="228"/>
      <c r="I453" s="228"/>
      <c r="J453" s="228"/>
      <c r="K453" s="228"/>
      <c r="L453" s="228"/>
      <c r="M453" s="228"/>
      <c r="N453" s="228"/>
      <c r="O453" s="228"/>
      <c r="P453" s="228"/>
      <c r="Q453" s="228"/>
      <c r="R453" s="228"/>
      <c r="S453" s="228"/>
      <c r="T453" s="228"/>
      <c r="U453" s="228"/>
      <c r="V453" s="228"/>
      <c r="W453" s="228"/>
      <c r="X453" s="228"/>
      <c r="Y453" s="228"/>
    </row>
    <row r="454" spans="8:25" ht="12.75">
      <c r="H454" s="228"/>
      <c r="I454" s="228"/>
      <c r="J454" s="228"/>
      <c r="K454" s="228"/>
      <c r="L454" s="228"/>
      <c r="M454" s="228"/>
      <c r="N454" s="228"/>
      <c r="O454" s="228"/>
      <c r="P454" s="228"/>
      <c r="Q454" s="228"/>
      <c r="R454" s="228"/>
      <c r="S454" s="228"/>
      <c r="T454" s="228"/>
      <c r="U454" s="228"/>
      <c r="V454" s="228"/>
      <c r="W454" s="228"/>
      <c r="X454" s="228"/>
      <c r="Y454" s="228"/>
    </row>
    <row r="455" spans="8:25" ht="12.75">
      <c r="H455" s="228"/>
      <c r="I455" s="228"/>
      <c r="J455" s="228"/>
      <c r="K455" s="228"/>
      <c r="L455" s="228"/>
      <c r="M455" s="228"/>
      <c r="N455" s="228"/>
      <c r="O455" s="228"/>
      <c r="P455" s="228"/>
      <c r="Q455" s="228"/>
      <c r="R455" s="228"/>
      <c r="S455" s="228"/>
      <c r="T455" s="228"/>
      <c r="U455" s="228"/>
      <c r="V455" s="228"/>
      <c r="W455" s="228"/>
      <c r="X455" s="228"/>
      <c r="Y455" s="228"/>
    </row>
  </sheetData>
  <sheetProtection/>
  <autoFilter ref="B9:J340"/>
  <mergeCells count="11">
    <mergeCell ref="U8:Y8"/>
    <mergeCell ref="B6:Y6"/>
    <mergeCell ref="B7:F7"/>
    <mergeCell ref="B8:B9"/>
    <mergeCell ref="C8:C9"/>
    <mergeCell ref="D8:D9"/>
    <mergeCell ref="E8:E9"/>
    <mergeCell ref="F8:F9"/>
    <mergeCell ref="G8:J8"/>
    <mergeCell ref="K8:O8"/>
    <mergeCell ref="P8:T8"/>
  </mergeCells>
  <printOptions/>
  <pageMargins left="0.2" right="0.2" top="0.54" bottom="0.2" header="0.2" footer="0.2"/>
  <pageSetup horizontalDpi="600" verticalDpi="600" orientation="landscape" paperSize="9" scale="40" r:id="rId1"/>
  <rowBreaks count="3" manualBreakCount="3">
    <brk id="58" min="1" max="24" man="1"/>
    <brk id="171" min="1" max="24" man="1"/>
    <brk id="227" min="1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2:F17"/>
  <sheetViews>
    <sheetView view="pageBreakPreview" zoomScale="60" workbookViewId="0" topLeftCell="A3">
      <selection activeCell="E32" sqref="E32"/>
    </sheetView>
  </sheetViews>
  <sheetFormatPr defaultColWidth="9.00390625" defaultRowHeight="12.75"/>
  <cols>
    <col min="1" max="1" width="15.25390625" style="1" customWidth="1"/>
    <col min="2" max="2" width="49.875" style="1" customWidth="1"/>
    <col min="3" max="3" width="12.375" style="1" customWidth="1"/>
    <col min="4" max="4" width="33.375" style="1" customWidth="1"/>
    <col min="5" max="16384" width="9.125" style="1" customWidth="1"/>
  </cols>
  <sheetData>
    <row r="2" ht="15">
      <c r="D2" s="42" t="s">
        <v>332</v>
      </c>
    </row>
    <row r="3" ht="15">
      <c r="D3" s="71" t="s">
        <v>572</v>
      </c>
    </row>
    <row r="4" ht="15">
      <c r="D4" s="71" t="s">
        <v>250</v>
      </c>
    </row>
    <row r="6" spans="2:6" ht="15.75">
      <c r="B6" s="272" t="s">
        <v>51</v>
      </c>
      <c r="C6" s="272"/>
      <c r="D6" s="272"/>
      <c r="F6" s="9"/>
    </row>
    <row r="7" spans="2:6" ht="15.75">
      <c r="B7" s="272" t="s">
        <v>335</v>
      </c>
      <c r="C7" s="272"/>
      <c r="D7" s="272"/>
      <c r="F7" s="9"/>
    </row>
    <row r="8" spans="2:4" ht="15.75">
      <c r="B8" s="34"/>
      <c r="D8" s="5"/>
    </row>
    <row r="9" spans="1:6" ht="37.5" customHeight="1">
      <c r="A9" s="108" t="s">
        <v>52</v>
      </c>
      <c r="B9" s="108" t="s">
        <v>53</v>
      </c>
      <c r="C9" s="7" t="s">
        <v>57</v>
      </c>
      <c r="D9" s="108" t="s">
        <v>54</v>
      </c>
      <c r="E9" s="35"/>
      <c r="F9" s="35"/>
    </row>
    <row r="10" spans="1:6" ht="30">
      <c r="A10" s="36">
        <v>42060</v>
      </c>
      <c r="B10" s="10" t="s">
        <v>55</v>
      </c>
      <c r="C10" s="23">
        <v>15</v>
      </c>
      <c r="D10" s="12" t="s">
        <v>323</v>
      </c>
      <c r="E10" s="35"/>
      <c r="F10" s="35"/>
    </row>
    <row r="11" spans="1:6" ht="30">
      <c r="A11" s="36">
        <v>42185</v>
      </c>
      <c r="B11" s="10" t="s">
        <v>55</v>
      </c>
      <c r="C11" s="23">
        <v>15</v>
      </c>
      <c r="D11" s="12" t="s">
        <v>333</v>
      </c>
      <c r="E11" s="35"/>
      <c r="F11" s="35"/>
    </row>
    <row r="12" spans="1:6" ht="30">
      <c r="A12" s="36">
        <v>42185</v>
      </c>
      <c r="B12" s="10" t="s">
        <v>55</v>
      </c>
      <c r="C12" s="23">
        <v>15</v>
      </c>
      <c r="D12" s="12" t="s">
        <v>334</v>
      </c>
      <c r="E12" s="35"/>
      <c r="F12" s="35"/>
    </row>
    <row r="13" spans="1:4" ht="15.75">
      <c r="A13" s="37" t="s">
        <v>56</v>
      </c>
      <c r="B13" s="16"/>
      <c r="C13" s="38">
        <f>C10+C11+C12</f>
        <v>45</v>
      </c>
      <c r="D13" s="16"/>
    </row>
    <row r="16" spans="1:4" ht="15">
      <c r="A16" s="35"/>
      <c r="B16" s="35"/>
      <c r="C16" s="35"/>
      <c r="D16" s="35"/>
    </row>
    <row r="17" spans="1:4" ht="15">
      <c r="A17" s="35"/>
      <c r="B17" s="35"/>
      <c r="C17" s="35"/>
      <c r="D17" s="35"/>
    </row>
  </sheetData>
  <mergeCells count="2">
    <mergeCell ref="B6:D6"/>
    <mergeCell ref="B7:D7"/>
  </mergeCells>
  <printOptions/>
  <pageMargins left="0.75" right="0.24" top="0.58" bottom="1" header="0.5" footer="0.5"/>
  <pageSetup fitToHeight="1" fitToWidth="1"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7"/>
  <dimension ref="A1:E18"/>
  <sheetViews>
    <sheetView view="pageBreakPreview" zoomScale="60" workbookViewId="0" topLeftCell="A2">
      <selection activeCell="E32" sqref="E32"/>
    </sheetView>
  </sheetViews>
  <sheetFormatPr defaultColWidth="9.00390625" defaultRowHeight="12.75"/>
  <cols>
    <col min="1" max="1" width="32.75390625" style="1" customWidth="1"/>
    <col min="2" max="2" width="14.00390625" style="1" customWidth="1"/>
    <col min="3" max="3" width="13.25390625" style="1" customWidth="1"/>
    <col min="4" max="4" width="14.25390625" style="1" customWidth="1"/>
    <col min="5" max="5" width="16.375" style="1" customWidth="1"/>
    <col min="6" max="16384" width="9.125" style="1" customWidth="1"/>
  </cols>
  <sheetData>
    <row r="1" spans="1:3" ht="15.75">
      <c r="A1" s="2"/>
      <c r="B1" s="2"/>
      <c r="C1" s="4"/>
    </row>
    <row r="2" spans="1:5" ht="15">
      <c r="A2" s="4"/>
      <c r="C2" s="4"/>
      <c r="E2" s="257" t="s">
        <v>58</v>
      </c>
    </row>
    <row r="3" spans="1:5" ht="15">
      <c r="A3" s="4"/>
      <c r="C3" s="4"/>
      <c r="E3" s="71" t="s">
        <v>572</v>
      </c>
    </row>
    <row r="4" spans="1:5" ht="15">
      <c r="A4" s="4"/>
      <c r="C4" s="4"/>
      <c r="E4" s="71" t="s">
        <v>250</v>
      </c>
    </row>
    <row r="5" ht="15">
      <c r="A5" s="5"/>
    </row>
    <row r="6" spans="1:5" ht="31.5" customHeight="1">
      <c r="A6" s="273" t="s">
        <v>336</v>
      </c>
      <c r="B6" s="273"/>
      <c r="C6" s="273"/>
      <c r="D6" s="273"/>
      <c r="E6" s="273"/>
    </row>
    <row r="8" spans="1:5" ht="15">
      <c r="A8" s="21"/>
      <c r="B8" s="21"/>
      <c r="C8" s="21"/>
      <c r="D8" s="21"/>
      <c r="E8" s="21"/>
    </row>
    <row r="9" spans="1:5" ht="46.5" customHeight="1">
      <c r="A9" s="20" t="s">
        <v>199</v>
      </c>
      <c r="B9" s="20" t="s">
        <v>163</v>
      </c>
      <c r="C9" s="20" t="s">
        <v>164</v>
      </c>
      <c r="D9" s="20" t="s">
        <v>503</v>
      </c>
      <c r="E9" s="20" t="s">
        <v>165</v>
      </c>
    </row>
    <row r="10" spans="1:5" ht="15">
      <c r="A10" s="16" t="s">
        <v>411</v>
      </c>
      <c r="B10" s="22"/>
      <c r="C10" s="23"/>
      <c r="D10" s="23"/>
      <c r="E10" s="23"/>
    </row>
    <row r="11" spans="1:5" ht="15">
      <c r="A11" s="16" t="s">
        <v>376</v>
      </c>
      <c r="B11" s="24">
        <v>281.5</v>
      </c>
      <c r="C11" s="23">
        <v>210.6</v>
      </c>
      <c r="D11" s="23">
        <f aca="true" t="shared" si="0" ref="D11:D18">C11/B11*100</f>
        <v>74.81349911190053</v>
      </c>
      <c r="E11" s="23">
        <f aca="true" t="shared" si="1" ref="E11:E18">B11-C11</f>
        <v>70.9</v>
      </c>
    </row>
    <row r="12" spans="1:5" ht="15">
      <c r="A12" s="16" t="s">
        <v>166</v>
      </c>
      <c r="B12" s="24">
        <v>447.1</v>
      </c>
      <c r="C12" s="23">
        <v>335.5</v>
      </c>
      <c r="D12" s="23">
        <f t="shared" si="0"/>
        <v>75.03914113173786</v>
      </c>
      <c r="E12" s="23">
        <f t="shared" si="1"/>
        <v>111.60000000000002</v>
      </c>
    </row>
    <row r="13" spans="1:5" ht="15">
      <c r="A13" s="16" t="s">
        <v>377</v>
      </c>
      <c r="B13" s="24">
        <v>347.6</v>
      </c>
      <c r="C13" s="23">
        <v>261</v>
      </c>
      <c r="D13" s="23">
        <f t="shared" si="0"/>
        <v>75.08630609896431</v>
      </c>
      <c r="E13" s="23">
        <f t="shared" si="1"/>
        <v>86.60000000000002</v>
      </c>
    </row>
    <row r="14" spans="1:5" ht="15">
      <c r="A14" s="16" t="s">
        <v>167</v>
      </c>
      <c r="B14" s="24">
        <v>715</v>
      </c>
      <c r="C14" s="23">
        <v>536.4</v>
      </c>
      <c r="D14" s="23">
        <f t="shared" si="0"/>
        <v>75.02097902097901</v>
      </c>
      <c r="E14" s="23">
        <f t="shared" si="1"/>
        <v>178.60000000000002</v>
      </c>
    </row>
    <row r="15" spans="1:5" ht="15">
      <c r="A15" s="16" t="s">
        <v>378</v>
      </c>
      <c r="B15" s="24">
        <v>545.2</v>
      </c>
      <c r="C15" s="23">
        <v>408.4</v>
      </c>
      <c r="D15" s="23">
        <f t="shared" si="0"/>
        <v>74.90829053558326</v>
      </c>
      <c r="E15" s="23">
        <f t="shared" si="1"/>
        <v>136.80000000000007</v>
      </c>
    </row>
    <row r="16" spans="1:5" ht="15">
      <c r="A16" s="16" t="s">
        <v>168</v>
      </c>
      <c r="B16" s="24">
        <v>453.3</v>
      </c>
      <c r="C16" s="23">
        <v>340.2</v>
      </c>
      <c r="D16" s="23">
        <f t="shared" si="0"/>
        <v>75.04963600264725</v>
      </c>
      <c r="E16" s="23">
        <f t="shared" si="1"/>
        <v>113.10000000000002</v>
      </c>
    </row>
    <row r="17" spans="1:5" ht="15">
      <c r="A17" s="16" t="s">
        <v>169</v>
      </c>
      <c r="B17" s="24">
        <v>523.7</v>
      </c>
      <c r="C17" s="23">
        <v>392.4</v>
      </c>
      <c r="D17" s="23">
        <f t="shared" si="0"/>
        <v>74.92839411877029</v>
      </c>
      <c r="E17" s="23">
        <f t="shared" si="1"/>
        <v>131.30000000000007</v>
      </c>
    </row>
    <row r="18" spans="1:5" s="9" customFormat="1" ht="15.75">
      <c r="A18" s="8" t="s">
        <v>379</v>
      </c>
      <c r="B18" s="25">
        <f>B10+B11+B12+B13+B14+B15+B16+B17</f>
        <v>3313.4000000000005</v>
      </c>
      <c r="C18" s="26">
        <f>C10+C11+C12+C13+C14+C15+C16+C17</f>
        <v>2484.5</v>
      </c>
      <c r="D18" s="26">
        <f t="shared" si="0"/>
        <v>74.98340073640368</v>
      </c>
      <c r="E18" s="26">
        <f t="shared" si="1"/>
        <v>828.9000000000005</v>
      </c>
    </row>
  </sheetData>
  <mergeCells count="1">
    <mergeCell ref="A6:E6"/>
  </mergeCells>
  <printOptions/>
  <pageMargins left="0.75" right="0.38" top="0.83" bottom="1" header="0.77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1"/>
  <dimension ref="A2:E18"/>
  <sheetViews>
    <sheetView view="pageBreakPreview" zoomScale="60" workbookViewId="0" topLeftCell="A1">
      <selection activeCell="E32" sqref="E32"/>
    </sheetView>
  </sheetViews>
  <sheetFormatPr defaultColWidth="9.00390625" defaultRowHeight="12.75"/>
  <cols>
    <col min="1" max="1" width="31.875" style="1" customWidth="1"/>
    <col min="2" max="2" width="14.25390625" style="1" customWidth="1"/>
    <col min="3" max="3" width="13.375" style="1" customWidth="1"/>
    <col min="4" max="4" width="14.625" style="1" customWidth="1"/>
    <col min="5" max="5" width="15.125" style="1" customWidth="1"/>
    <col min="6" max="16384" width="9.125" style="1" customWidth="1"/>
  </cols>
  <sheetData>
    <row r="2" spans="3:5" ht="15">
      <c r="C2" s="4"/>
      <c r="E2" s="42" t="s">
        <v>59</v>
      </c>
    </row>
    <row r="3" spans="1:5" ht="15">
      <c r="A3" s="5"/>
      <c r="C3" s="4"/>
      <c r="E3" s="71" t="s">
        <v>572</v>
      </c>
    </row>
    <row r="4" spans="1:5" ht="15">
      <c r="A4" s="5"/>
      <c r="C4" s="4"/>
      <c r="E4" s="71" t="s">
        <v>250</v>
      </c>
    </row>
    <row r="5" ht="15">
      <c r="A5" s="5"/>
    </row>
    <row r="6" spans="1:5" ht="15.75">
      <c r="A6" s="275" t="s">
        <v>170</v>
      </c>
      <c r="B6" s="275"/>
      <c r="C6" s="275"/>
      <c r="D6" s="275"/>
      <c r="E6" s="275"/>
    </row>
    <row r="7" spans="1:5" ht="15.75">
      <c r="A7" s="275" t="s">
        <v>337</v>
      </c>
      <c r="B7" s="275"/>
      <c r="C7" s="275"/>
      <c r="D7" s="275"/>
      <c r="E7" s="275"/>
    </row>
    <row r="8" spans="1:2" ht="15">
      <c r="A8" s="274"/>
      <c r="B8" s="274"/>
    </row>
    <row r="9" spans="1:5" ht="46.5" customHeight="1">
      <c r="A9" s="20" t="s">
        <v>101</v>
      </c>
      <c r="B9" s="20" t="s">
        <v>163</v>
      </c>
      <c r="C9" s="20" t="s">
        <v>164</v>
      </c>
      <c r="D9" s="20" t="s">
        <v>503</v>
      </c>
      <c r="E9" s="20" t="s">
        <v>165</v>
      </c>
    </row>
    <row r="10" spans="1:5" ht="15">
      <c r="A10" s="16" t="s">
        <v>411</v>
      </c>
      <c r="B10" s="240">
        <v>206.3</v>
      </c>
      <c r="C10" s="17">
        <v>184.8</v>
      </c>
      <c r="D10" s="14">
        <f aca="true" t="shared" si="0" ref="D10:D18">C10/B10*100</f>
        <v>89.57828405235094</v>
      </c>
      <c r="E10" s="14">
        <f aca="true" t="shared" si="1" ref="E10:E18">B10-C10</f>
        <v>21.5</v>
      </c>
    </row>
    <row r="11" spans="1:5" ht="15">
      <c r="A11" s="16" t="s">
        <v>376</v>
      </c>
      <c r="B11" s="240">
        <v>35.7</v>
      </c>
      <c r="C11" s="17">
        <v>22.4</v>
      </c>
      <c r="D11" s="14">
        <f t="shared" si="0"/>
        <v>62.74509803921568</v>
      </c>
      <c r="E11" s="14">
        <f t="shared" si="1"/>
        <v>13.300000000000004</v>
      </c>
    </row>
    <row r="12" spans="1:5" ht="15">
      <c r="A12" s="16" t="s">
        <v>166</v>
      </c>
      <c r="B12" s="240">
        <v>73.6</v>
      </c>
      <c r="C12" s="17">
        <v>48.9</v>
      </c>
      <c r="D12" s="14">
        <f t="shared" si="0"/>
        <v>66.44021739130434</v>
      </c>
      <c r="E12" s="14">
        <f t="shared" si="1"/>
        <v>24.699999999999996</v>
      </c>
    </row>
    <row r="13" spans="1:5" ht="15">
      <c r="A13" s="18" t="s">
        <v>377</v>
      </c>
      <c r="B13" s="240">
        <v>50</v>
      </c>
      <c r="C13" s="17">
        <v>34.2</v>
      </c>
      <c r="D13" s="14">
        <f t="shared" si="0"/>
        <v>68.4</v>
      </c>
      <c r="E13" s="14">
        <f t="shared" si="1"/>
        <v>15.799999999999997</v>
      </c>
    </row>
    <row r="14" spans="1:5" ht="15">
      <c r="A14" s="16" t="s">
        <v>167</v>
      </c>
      <c r="B14" s="240">
        <v>100.4</v>
      </c>
      <c r="C14" s="17">
        <v>69.4</v>
      </c>
      <c r="D14" s="14">
        <f t="shared" si="0"/>
        <v>69.12350597609563</v>
      </c>
      <c r="E14" s="14">
        <f t="shared" si="1"/>
        <v>31</v>
      </c>
    </row>
    <row r="15" spans="1:5" ht="15">
      <c r="A15" s="16" t="s">
        <v>378</v>
      </c>
      <c r="B15" s="240">
        <v>74.6</v>
      </c>
      <c r="C15" s="17">
        <v>50.8</v>
      </c>
      <c r="D15" s="14">
        <f t="shared" si="0"/>
        <v>68.09651474530831</v>
      </c>
      <c r="E15" s="14">
        <f t="shared" si="1"/>
        <v>23.799999999999997</v>
      </c>
    </row>
    <row r="16" spans="1:5" ht="15">
      <c r="A16" s="16" t="s">
        <v>168</v>
      </c>
      <c r="B16" s="240">
        <v>38.3</v>
      </c>
      <c r="C16" s="17">
        <v>27.3</v>
      </c>
      <c r="D16" s="14">
        <f t="shared" si="0"/>
        <v>71.27937336814622</v>
      </c>
      <c r="E16" s="14">
        <f t="shared" si="1"/>
        <v>10.999999999999996</v>
      </c>
    </row>
    <row r="17" spans="1:5" ht="15">
      <c r="A17" s="16" t="s">
        <v>169</v>
      </c>
      <c r="B17" s="240">
        <v>62.4</v>
      </c>
      <c r="C17" s="17">
        <v>42.8</v>
      </c>
      <c r="D17" s="14">
        <f t="shared" si="0"/>
        <v>68.58974358974359</v>
      </c>
      <c r="E17" s="14">
        <f t="shared" si="1"/>
        <v>19.6</v>
      </c>
    </row>
    <row r="18" spans="1:5" s="9" customFormat="1" ht="15.75">
      <c r="A18" s="8" t="s">
        <v>379</v>
      </c>
      <c r="B18" s="108">
        <f>B10+B11+B12+B13+B14+B15+B16+B17</f>
        <v>641.3</v>
      </c>
      <c r="C18" s="19">
        <f>C10+C11+C12+C13+C14+C15+C16+C17</f>
        <v>480.6000000000001</v>
      </c>
      <c r="D18" s="15">
        <f t="shared" si="0"/>
        <v>74.94152502728834</v>
      </c>
      <c r="E18" s="15">
        <f t="shared" si="1"/>
        <v>160.69999999999987</v>
      </c>
    </row>
  </sheetData>
  <mergeCells count="3">
    <mergeCell ref="A8:B8"/>
    <mergeCell ref="A6:E6"/>
    <mergeCell ref="A7:E7"/>
  </mergeCells>
  <printOptions/>
  <pageMargins left="0.9" right="0.2" top="0.39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</dc:creator>
  <cp:keywords/>
  <dc:description/>
  <cp:lastModifiedBy>Admin</cp:lastModifiedBy>
  <cp:lastPrinted>2015-12-25T13:42:20Z</cp:lastPrinted>
  <dcterms:created xsi:type="dcterms:W3CDTF">2005-12-07T07:18:17Z</dcterms:created>
  <dcterms:modified xsi:type="dcterms:W3CDTF">2015-12-25T14:25:47Z</dcterms:modified>
  <cp:category/>
  <cp:version/>
  <cp:contentType/>
  <cp:contentStatus/>
</cp:coreProperties>
</file>